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vaar\Dropbox\PVA Consultancy\Vakkennis\Whk\Tabellen Whk premie alle jaren\"/>
    </mc:Choice>
  </mc:AlternateContent>
  <xr:revisionPtr revIDLastSave="0" documentId="13_ncr:1_{158801D2-82F5-4DBF-A109-43A67BE3460C}" xr6:coauthVersionLast="47" xr6:coauthVersionMax="47" xr10:uidLastSave="{00000000-0000-0000-0000-000000000000}"/>
  <bookViews>
    <workbookView xWindow="-108" yWindow="-108" windowWidth="23256" windowHeight="12456" xr2:uid="{EE08631D-0CE6-48E2-8C63-598B803766F7}"/>
  </bookViews>
  <sheets>
    <sheet name="Alle jaren" sheetId="1" r:id="rId1"/>
    <sheet name="Verschil 2020-202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83" i="1" l="1"/>
  <c r="Y83" i="1"/>
  <c r="Z83" i="1"/>
  <c r="AA83" i="1"/>
  <c r="Z84" i="1" s="1"/>
  <c r="AB83" i="1"/>
  <c r="AC83" i="1"/>
  <c r="AD83" i="1"/>
  <c r="AD84" i="1" s="1"/>
  <c r="AE83" i="1"/>
  <c r="AF83" i="1"/>
  <c r="AG83" i="1"/>
  <c r="X84" i="1"/>
  <c r="AB84" i="1"/>
  <c r="AF84" i="1"/>
  <c r="X86" i="1"/>
  <c r="Y86" i="1"/>
  <c r="Z86" i="1"/>
  <c r="AA86" i="1"/>
  <c r="AB86" i="1"/>
  <c r="AC86" i="1"/>
  <c r="AD86" i="1"/>
  <c r="AE86" i="1"/>
  <c r="AF86" i="1"/>
  <c r="AG86" i="1"/>
  <c r="AF4" i="1"/>
  <c r="AD4" i="1"/>
  <c r="AB4" i="1"/>
  <c r="Z4" i="1"/>
  <c r="X4" i="1"/>
  <c r="AF3" i="1"/>
  <c r="AD3" i="1"/>
  <c r="AB3" i="1"/>
  <c r="Z3" i="1"/>
  <c r="X3" i="1"/>
  <c r="AG2" i="1"/>
  <c r="AE2" i="1"/>
  <c r="AC2" i="1"/>
  <c r="AA2" i="1"/>
  <c r="Y2" i="1"/>
  <c r="K50" i="2"/>
  <c r="K27" i="2"/>
  <c r="K67" i="2"/>
  <c r="K22" i="2"/>
  <c r="K13" i="2"/>
  <c r="K12" i="2"/>
  <c r="K19" i="2"/>
  <c r="K37" i="2"/>
  <c r="K31" i="2"/>
  <c r="K52" i="2"/>
  <c r="K6" i="2"/>
  <c r="K11" i="2"/>
  <c r="K51" i="2"/>
  <c r="K28" i="2"/>
  <c r="K57" i="2"/>
  <c r="K44" i="2"/>
  <c r="K9" i="2"/>
  <c r="K68" i="2"/>
  <c r="K63" i="2"/>
  <c r="K33" i="2"/>
  <c r="K24" i="2"/>
  <c r="K14" i="2"/>
  <c r="K3" i="2"/>
  <c r="K59" i="2"/>
  <c r="K39" i="2"/>
  <c r="K48" i="2"/>
  <c r="K54" i="2"/>
  <c r="K34" i="2"/>
  <c r="K46" i="2"/>
  <c r="K23" i="2"/>
  <c r="K45" i="2"/>
  <c r="K7" i="2"/>
  <c r="K40" i="2"/>
  <c r="K2" i="2"/>
  <c r="K58" i="2"/>
  <c r="K35" i="2"/>
  <c r="K47" i="2"/>
  <c r="K62" i="2"/>
  <c r="K16" i="2"/>
  <c r="K4" i="2"/>
  <c r="K5" i="2"/>
  <c r="K30" i="2"/>
  <c r="K29" i="2"/>
  <c r="K55" i="2"/>
  <c r="K66" i="2"/>
  <c r="K61" i="2"/>
  <c r="K38" i="2"/>
  <c r="K18" i="2"/>
  <c r="K65" i="2"/>
  <c r="K10" i="2"/>
  <c r="K21" i="2"/>
  <c r="K43" i="2"/>
  <c r="K60" i="2"/>
  <c r="K26" i="2"/>
  <c r="K25" i="2"/>
  <c r="K42" i="2"/>
  <c r="K56" i="2"/>
  <c r="K49" i="2"/>
  <c r="K41" i="2"/>
  <c r="K15" i="2"/>
  <c r="K32" i="2"/>
  <c r="K20" i="2"/>
  <c r="K64" i="2"/>
  <c r="K8" i="2"/>
  <c r="K36" i="2"/>
  <c r="K17" i="2"/>
  <c r="K53" i="2"/>
  <c r="E46" i="2"/>
  <c r="E50" i="2"/>
  <c r="E5" i="2"/>
  <c r="E54" i="2"/>
  <c r="E51" i="2"/>
  <c r="E12" i="2"/>
  <c r="E56" i="2"/>
  <c r="E13" i="2"/>
  <c r="E36" i="2"/>
  <c r="E9" i="2"/>
  <c r="E30" i="2"/>
  <c r="E61" i="2"/>
  <c r="E52" i="2"/>
  <c r="E64" i="2"/>
  <c r="E31" i="2"/>
  <c r="E22" i="2"/>
  <c r="E19" i="2"/>
  <c r="E3" i="2"/>
  <c r="E32" i="2"/>
  <c r="E4" i="2"/>
  <c r="E7" i="2"/>
  <c r="E6" i="2"/>
  <c r="E63" i="2"/>
  <c r="E37" i="2"/>
  <c r="E38" i="2"/>
  <c r="E17" i="2"/>
  <c r="E55" i="2"/>
  <c r="E14" i="2"/>
  <c r="E60" i="2"/>
  <c r="E23" i="2"/>
  <c r="E42" i="2"/>
  <c r="E26" i="2"/>
  <c r="E10" i="2"/>
  <c r="E21" i="2"/>
  <c r="E18" i="2"/>
  <c r="E44" i="2"/>
  <c r="E27" i="2"/>
  <c r="E33" i="2"/>
  <c r="E39" i="2"/>
  <c r="E34" i="2"/>
  <c r="E28" i="2"/>
  <c r="E29" i="2"/>
  <c r="E47" i="2"/>
  <c r="E45" i="2"/>
  <c r="E35" i="2"/>
  <c r="E53" i="2"/>
  <c r="E16" i="2"/>
  <c r="E57" i="2"/>
  <c r="E20" i="2"/>
  <c r="E62" i="2"/>
  <c r="E43" i="2"/>
  <c r="E15" i="2"/>
  <c r="E66" i="2"/>
  <c r="E67" i="2"/>
  <c r="E58" i="2"/>
  <c r="E11" i="2"/>
  <c r="E68" i="2"/>
  <c r="E48" i="2"/>
  <c r="E59" i="2"/>
  <c r="E40" i="2"/>
  <c r="E8" i="2"/>
  <c r="E41" i="2"/>
  <c r="E24" i="2"/>
  <c r="E2" i="2"/>
  <c r="E49" i="2"/>
  <c r="E65" i="2"/>
  <c r="E25" i="2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A14" i="1"/>
  <c r="S12" i="1"/>
  <c r="R12" i="1"/>
  <c r="Q12" i="1"/>
  <c r="P12" i="1"/>
  <c r="O12" i="1"/>
  <c r="N12" i="1"/>
  <c r="M12" i="1"/>
  <c r="K12" i="1"/>
  <c r="J12" i="1"/>
  <c r="I12" i="1"/>
  <c r="H12" i="1"/>
  <c r="G12" i="1"/>
  <c r="F12" i="1"/>
  <c r="E12" i="1"/>
  <c r="D12" i="1"/>
  <c r="C12" i="1"/>
  <c r="S11" i="1"/>
  <c r="R11" i="1"/>
  <c r="Q11" i="1"/>
  <c r="P11" i="1"/>
  <c r="O11" i="1"/>
  <c r="N11" i="1"/>
  <c r="M11" i="1"/>
  <c r="L11" i="1"/>
  <c r="K11" i="1"/>
  <c r="J11" i="1"/>
  <c r="I11" i="1"/>
  <c r="I10" i="1" s="1"/>
  <c r="H11" i="1"/>
  <c r="H10" i="1" s="1"/>
  <c r="G11" i="1"/>
  <c r="F11" i="1"/>
  <c r="F10" i="1" s="1"/>
  <c r="E11" i="1"/>
  <c r="E10" i="1" s="1"/>
  <c r="D11" i="1"/>
  <c r="C11" i="1"/>
  <c r="S10" i="1"/>
  <c r="R10" i="1"/>
  <c r="Q10" i="1"/>
  <c r="P10" i="1"/>
  <c r="O10" i="1"/>
  <c r="N10" i="1"/>
  <c r="V3" i="1"/>
  <c r="T3" i="1"/>
  <c r="R3" i="1"/>
  <c r="P3" i="1"/>
  <c r="N3" i="1"/>
  <c r="H3" i="1"/>
  <c r="E3" i="1"/>
  <c r="D3" i="1"/>
  <c r="C3" i="1"/>
  <c r="V4" i="1"/>
  <c r="T4" i="1"/>
  <c r="R4" i="1"/>
  <c r="P4" i="1"/>
  <c r="N4" i="1"/>
  <c r="K4" i="1"/>
  <c r="H4" i="1"/>
  <c r="E4" i="1"/>
  <c r="W2" i="1"/>
  <c r="U2" i="1"/>
  <c r="S2" i="1"/>
  <c r="Q2" i="1"/>
  <c r="O2" i="1"/>
  <c r="L2" i="1"/>
  <c r="I2" i="1"/>
  <c r="F2" i="1"/>
  <c r="A1" i="1"/>
  <c r="N84" i="1" l="1"/>
  <c r="E84" i="1"/>
  <c r="K84" i="1"/>
  <c r="V84" i="1"/>
  <c r="H84" i="1"/>
  <c r="P84" i="1"/>
  <c r="T84" i="1"/>
  <c r="R84" i="1"/>
</calcChain>
</file>

<file path=xl/sharedStrings.xml><?xml version="1.0" encoding="utf-8"?>
<sst xmlns="http://schemas.openxmlformats.org/spreadsheetml/2006/main" count="265" uniqueCount="88">
  <si>
    <t>Gemiddelde loonsom</t>
  </si>
  <si>
    <t>Grens middelgrote/grote werkgever</t>
  </si>
  <si>
    <t>Grens kleine/middelgrote werkgever</t>
  </si>
  <si>
    <t>WGA Vast</t>
  </si>
  <si>
    <t>WGA F</t>
  </si>
  <si>
    <t>ZW</t>
  </si>
  <si>
    <t>WGA</t>
  </si>
  <si>
    <t>Algemene correctiefactor wg-risico</t>
  </si>
  <si>
    <t>Agrarisch bedrijf</t>
  </si>
  <si>
    <t>Tabakverwerkende industrie</t>
  </si>
  <si>
    <t>Bouwbedrijf</t>
  </si>
  <si>
    <t>Baggerbedrijf</t>
  </si>
  <si>
    <t>Hout en emballage-industrie</t>
  </si>
  <si>
    <t>Timmerindustrie</t>
  </si>
  <si>
    <t>Meubel- en orgelbouwindustrie</t>
  </si>
  <si>
    <t>Groothandel in hout</t>
  </si>
  <si>
    <t>Grafische industrie</t>
  </si>
  <si>
    <t>Metaalindustrie</t>
  </si>
  <si>
    <t>Electrotechnische industrie</t>
  </si>
  <si>
    <t>Metaal- en technische bedrijfstakken</t>
  </si>
  <si>
    <t>Bakkerijen</t>
  </si>
  <si>
    <t>Suikerverwerkende industrie</t>
  </si>
  <si>
    <t>Slagersbedrijven</t>
  </si>
  <si>
    <t>Slagers overig</t>
  </si>
  <si>
    <t>Detailhandel en ambachten</t>
  </si>
  <si>
    <t>Reiniging</t>
  </si>
  <si>
    <t>Grootwinkelbedrijf</t>
  </si>
  <si>
    <t>Havenbedrijven</t>
  </si>
  <si>
    <t>Havenclassificeerders</t>
  </si>
  <si>
    <t>Binnenscheepvaart</t>
  </si>
  <si>
    <t>Visserij</t>
  </si>
  <si>
    <t>Koopvaardij</t>
  </si>
  <si>
    <t>Vervoer KLM</t>
  </si>
  <si>
    <t>Vervoer NS</t>
  </si>
  <si>
    <t>Vervoer Posterijen</t>
  </si>
  <si>
    <t>Taxivervoer</t>
  </si>
  <si>
    <t>Openbaar vervoer</t>
  </si>
  <si>
    <t>Besloten busvervoer</t>
  </si>
  <si>
    <t>Overig personenvervoer</t>
  </si>
  <si>
    <t>Overig goederenvervoer</t>
  </si>
  <si>
    <t>Horeca algemeen</t>
  </si>
  <si>
    <t>Horeca catering</t>
  </si>
  <si>
    <t>Gezondheid</t>
  </si>
  <si>
    <t>Banken</t>
  </si>
  <si>
    <t>Verzekeringswezen</t>
  </si>
  <si>
    <t>Uitgeverij</t>
  </si>
  <si>
    <t>Groothandel I</t>
  </si>
  <si>
    <t>Groothandel II</t>
  </si>
  <si>
    <t>Zakelijke Dienstverlening I</t>
  </si>
  <si>
    <t>Zakelijke Dienstverlening II</t>
  </si>
  <si>
    <t>Zakelijke Dienstverlening III</t>
  </si>
  <si>
    <t>Zuivelindustrie</t>
  </si>
  <si>
    <t>Textielindustrie</t>
  </si>
  <si>
    <t>Steen-, cement-, glas- en keramische industrie</t>
  </si>
  <si>
    <t>Chemische industrie</t>
  </si>
  <si>
    <t>Voedingsindustrie</t>
  </si>
  <si>
    <t>Algemene industrie</t>
  </si>
  <si>
    <t>Uitzendbedrijven</t>
  </si>
  <si>
    <t>Bewakingsondernemingen</t>
  </si>
  <si>
    <t>Culturele instellingen</t>
  </si>
  <si>
    <t>Overige takken van bedrijf en beroep</t>
  </si>
  <si>
    <t>Schildersbedrijf</t>
  </si>
  <si>
    <t>Stukadoorsbedrijf</t>
  </si>
  <si>
    <t>Dakdekkersbedrijf</t>
  </si>
  <si>
    <t>Mortelbedrijf</t>
  </si>
  <si>
    <t>Steenhouwersbedrijf</t>
  </si>
  <si>
    <t>Overheid, onderwijs en wetenschappen</t>
  </si>
  <si>
    <t>Overheid, rijk, politie en rechterlijke macht</t>
  </si>
  <si>
    <t>Overheid, defensie</t>
  </si>
  <si>
    <t>Overheid, provincies en gemeenten</t>
  </si>
  <si>
    <t>Overheid, openbare nutsbedrijven</t>
  </si>
  <si>
    <t>Overheid, overige instellingen</t>
  </si>
  <si>
    <t>Werk en (re)Integratie</t>
  </si>
  <si>
    <t>Railbouw</t>
  </si>
  <si>
    <t>Telecommunicatie</t>
  </si>
  <si>
    <t>Som</t>
  </si>
  <si>
    <t>Gemiddelde</t>
  </si>
  <si>
    <t>Verschil</t>
  </si>
  <si>
    <t>WGA 2020</t>
  </si>
  <si>
    <t>WGA 2021</t>
  </si>
  <si>
    <t>ZW 2020</t>
  </si>
  <si>
    <t>ZW 2021</t>
  </si>
  <si>
    <t>Gemiddeld percentage</t>
  </si>
  <si>
    <t>Rekenpercentage</t>
  </si>
  <si>
    <t>Gem. werkgeversrisico</t>
  </si>
  <si>
    <t>Minimumpremie (grote werkgever)</t>
  </si>
  <si>
    <t>Maximumpremie (grote werkgever)</t>
  </si>
  <si>
    <t>Maximumpremie (grote werkgever) sector 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</si>
</sst>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theme="0" tint="-0.249977111117893"/>
      </bottom>
      <diagonal/>
    </border>
    <border>
      <left style="thin">
        <color indexed="64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  <border>
      <left/>
      <right style="thin">
        <color indexed="64"/>
      </right>
      <top/>
      <bottom style="hair">
        <color theme="0" tint="-0.249977111117893"/>
      </bottom>
      <diagonal/>
    </border>
    <border>
      <left style="thin">
        <color indexed="64"/>
      </left>
      <right/>
      <top style="hair">
        <color theme="0" tint="-0.249977111117893"/>
      </top>
      <bottom/>
      <diagonal/>
    </border>
    <border>
      <left/>
      <right style="thin">
        <color indexed="64"/>
      </right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/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thin">
        <color indexed="64"/>
      </right>
      <top style="hair">
        <color theme="0" tint="-0.249977111117893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/>
    <xf numFmtId="0" fontId="4" fillId="0" borderId="2" xfId="0" applyFont="1" applyBorder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0" xfId="0" applyAlignment="1">
      <alignment horizontal="left"/>
    </xf>
    <xf numFmtId="164" fontId="0" fillId="0" borderId="1" xfId="1" applyNumberFormat="1" applyFont="1" applyBorder="1"/>
    <xf numFmtId="0" fontId="0" fillId="0" borderId="0" xfId="0" applyAlignment="1">
      <alignment wrapText="1"/>
    </xf>
    <xf numFmtId="0" fontId="0" fillId="0" borderId="1" xfId="0" applyBorder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horizontal="left" wrapText="1"/>
    </xf>
    <xf numFmtId="10" fontId="0" fillId="0" borderId="1" xfId="0" applyNumberFormat="1" applyBorder="1"/>
    <xf numFmtId="10" fontId="0" fillId="0" borderId="7" xfId="0" applyNumberFormat="1" applyBorder="1"/>
    <xf numFmtId="10" fontId="0" fillId="0" borderId="4" xfId="0" applyNumberFormat="1" applyBorder="1"/>
    <xf numFmtId="2" fontId="0" fillId="0" borderId="3" xfId="0" applyNumberFormat="1" applyBorder="1"/>
    <xf numFmtId="10" fontId="0" fillId="0" borderId="3" xfId="0" applyNumberFormat="1" applyBorder="1"/>
    <xf numFmtId="0" fontId="0" fillId="0" borderId="4" xfId="0" applyBorder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wrapText="1"/>
    </xf>
    <xf numFmtId="10" fontId="0" fillId="0" borderId="3" xfId="0" applyNumberFormat="1" applyBorder="1" applyAlignment="1">
      <alignment horizontal="center"/>
    </xf>
    <xf numFmtId="10" fontId="0" fillId="0" borderId="4" xfId="0" applyNumberFormat="1" applyBorder="1" applyAlignment="1">
      <alignment horizont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3" fillId="0" borderId="0" xfId="0" applyFont="1"/>
    <xf numFmtId="0" fontId="3" fillId="0" borderId="12" xfId="0" applyFont="1" applyBorder="1" applyAlignment="1">
      <alignment horizontal="right"/>
    </xf>
    <xf numFmtId="10" fontId="0" fillId="0" borderId="12" xfId="2" applyNumberFormat="1" applyFont="1" applyBorder="1" applyAlignment="1">
      <alignment horizontal="right" wrapText="1"/>
    </xf>
    <xf numFmtId="10" fontId="0" fillId="0" borderId="12" xfId="2" applyNumberFormat="1" applyFont="1" applyBorder="1" applyAlignment="1">
      <alignment horizontal="right"/>
    </xf>
    <xf numFmtId="0" fontId="0" fillId="0" borderId="12" xfId="0" applyBorder="1" applyAlignment="1">
      <alignment horizontal="right"/>
    </xf>
    <xf numFmtId="164" fontId="0" fillId="0" borderId="0" xfId="1" applyNumberFormat="1" applyFont="1" applyBorder="1" applyAlignment="1">
      <alignment horizontal="right"/>
    </xf>
    <xf numFmtId="164" fontId="0" fillId="0" borderId="2" xfId="1" applyNumberFormat="1" applyFont="1" applyBorder="1" applyAlignment="1">
      <alignment horizontal="right"/>
    </xf>
    <xf numFmtId="164" fontId="0" fillId="0" borderId="0" xfId="1" applyNumberFormat="1" applyFont="1" applyAlignment="1">
      <alignment horizontal="right"/>
    </xf>
    <xf numFmtId="164" fontId="0" fillId="0" borderId="3" xfId="1" applyNumberFormat="1" applyFont="1" applyBorder="1" applyAlignment="1">
      <alignment horizontal="right"/>
    </xf>
    <xf numFmtId="164" fontId="0" fillId="0" borderId="1" xfId="1" applyNumberFormat="1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164" fontId="0" fillId="0" borderId="4" xfId="1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3" fillId="0" borderId="0" xfId="0" applyFont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10" fontId="0" fillId="0" borderId="5" xfId="0" applyNumberFormat="1" applyBorder="1" applyAlignment="1">
      <alignment horizontal="right"/>
    </xf>
    <xf numFmtId="10" fontId="0" fillId="0" borderId="6" xfId="0" applyNumberFormat="1" applyBorder="1" applyAlignment="1">
      <alignment horizontal="right"/>
    </xf>
    <xf numFmtId="10" fontId="0" fillId="0" borderId="0" xfId="0" applyNumberFormat="1" applyAlignment="1">
      <alignment horizontal="right"/>
    </xf>
    <xf numFmtId="10" fontId="0" fillId="0" borderId="1" xfId="0" applyNumberFormat="1" applyBorder="1" applyAlignment="1">
      <alignment horizontal="right"/>
    </xf>
    <xf numFmtId="10" fontId="0" fillId="0" borderId="2" xfId="0" applyNumberFormat="1" applyBorder="1" applyAlignment="1">
      <alignment horizontal="right"/>
    </xf>
    <xf numFmtId="10" fontId="0" fillId="0" borderId="1" xfId="0" applyNumberFormat="1" applyBorder="1" applyAlignment="1">
      <alignment horizontal="right" wrapText="1"/>
    </xf>
    <xf numFmtId="10" fontId="0" fillId="0" borderId="2" xfId="0" applyNumberFormat="1" applyBorder="1" applyAlignment="1">
      <alignment horizontal="right" wrapText="1"/>
    </xf>
    <xf numFmtId="10" fontId="0" fillId="0" borderId="8" xfId="0" applyNumberFormat="1" applyBorder="1" applyAlignment="1">
      <alignment horizontal="right"/>
    </xf>
    <xf numFmtId="10" fontId="0" fillId="0" borderId="9" xfId="0" applyNumberFormat="1" applyBorder="1" applyAlignment="1">
      <alignment horizontal="right"/>
    </xf>
    <xf numFmtId="10" fontId="0" fillId="0" borderId="10" xfId="0" applyNumberFormat="1" applyBorder="1" applyAlignment="1">
      <alignment horizontal="right"/>
    </xf>
    <xf numFmtId="10" fontId="0" fillId="0" borderId="7" xfId="0" applyNumberFormat="1" applyBorder="1" applyAlignment="1">
      <alignment horizontal="right"/>
    </xf>
    <xf numFmtId="10" fontId="0" fillId="0" borderId="2" xfId="2" applyNumberFormat="1" applyFont="1" applyBorder="1" applyAlignment="1">
      <alignment horizontal="right" wrapText="1"/>
    </xf>
    <xf numFmtId="10" fontId="0" fillId="0" borderId="4" xfId="0" applyNumberFormat="1" applyBorder="1" applyAlignment="1">
      <alignment horizontal="right"/>
    </xf>
    <xf numFmtId="2" fontId="0" fillId="0" borderId="10" xfId="0" applyNumberFormat="1" applyBorder="1" applyAlignment="1">
      <alignment horizontal="right"/>
    </xf>
    <xf numFmtId="2" fontId="0" fillId="0" borderId="8" xfId="0" applyNumberFormat="1" applyBorder="1" applyAlignment="1">
      <alignment horizontal="right"/>
    </xf>
    <xf numFmtId="2" fontId="0" fillId="0" borderId="9" xfId="0" applyNumberFormat="1" applyBorder="1" applyAlignment="1">
      <alignment horizontal="right"/>
    </xf>
    <xf numFmtId="2" fontId="0" fillId="0" borderId="11" xfId="0" applyNumberFormat="1" applyBorder="1" applyAlignment="1">
      <alignment horizontal="right"/>
    </xf>
    <xf numFmtId="2" fontId="0" fillId="0" borderId="3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0" fillId="0" borderId="2" xfId="0" applyNumberFormat="1" applyBorder="1" applyAlignment="1">
      <alignment horizontal="right"/>
    </xf>
    <xf numFmtId="0" fontId="0" fillId="0" borderId="10" xfId="0" applyBorder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10" fontId="0" fillId="0" borderId="3" xfId="0" applyNumberFormat="1" applyBorder="1" applyAlignment="1">
      <alignment horizontal="right"/>
    </xf>
    <xf numFmtId="10" fontId="0" fillId="0" borderId="1" xfId="2" applyNumberFormat="1" applyFont="1" applyBorder="1" applyAlignment="1">
      <alignment horizontal="right"/>
    </xf>
    <xf numFmtId="10" fontId="0" fillId="0" borderId="2" xfId="2" applyNumberFormat="1" applyFont="1" applyBorder="1" applyAlignment="1">
      <alignment horizontal="right"/>
    </xf>
    <xf numFmtId="10" fontId="5" fillId="0" borderId="1" xfId="2" applyNumberFormat="1" applyFont="1" applyBorder="1" applyAlignment="1">
      <alignment horizontal="right" vertical="center"/>
    </xf>
    <xf numFmtId="10" fontId="5" fillId="0" borderId="2" xfId="2" applyNumberFormat="1" applyFont="1" applyBorder="1" applyAlignment="1">
      <alignment horizontal="right" vertical="center"/>
    </xf>
    <xf numFmtId="10" fontId="0" fillId="0" borderId="1" xfId="2" applyNumberFormat="1" applyFont="1" applyBorder="1" applyAlignment="1">
      <alignment horizontal="right" wrapText="1"/>
    </xf>
    <xf numFmtId="0" fontId="0" fillId="0" borderId="2" xfId="0" applyBorder="1"/>
    <xf numFmtId="164" fontId="0" fillId="0" borderId="1" xfId="1" applyNumberFormat="1" applyFont="1" applyBorder="1" applyAlignment="1">
      <alignment horizontal="left"/>
    </xf>
    <xf numFmtId="164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3" fontId="0" fillId="0" borderId="1" xfId="0" applyNumberForma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3" fillId="0" borderId="2" xfId="0" applyFont="1" applyBorder="1" applyAlignment="1">
      <alignment wrapText="1"/>
    </xf>
    <xf numFmtId="43" fontId="0" fillId="0" borderId="2" xfId="1" applyFont="1" applyBorder="1" applyAlignment="1">
      <alignment horizontal="right" wrapText="1"/>
    </xf>
    <xf numFmtId="43" fontId="0" fillId="0" borderId="1" xfId="0" applyNumberFormat="1" applyBorder="1" applyAlignment="1">
      <alignment horizontal="right" wrapText="1"/>
    </xf>
    <xf numFmtId="43" fontId="0" fillId="0" borderId="2" xfId="0" applyNumberFormat="1" applyBorder="1" applyAlignment="1">
      <alignment horizontal="right" wrapText="1"/>
    </xf>
    <xf numFmtId="43" fontId="0" fillId="0" borderId="1" xfId="2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0" fontId="0" fillId="0" borderId="1" xfId="2" applyNumberFormat="1" applyFont="1" applyBorder="1" applyAlignment="1">
      <alignment horizontal="left" wrapText="1"/>
    </xf>
    <xf numFmtId="10" fontId="0" fillId="0" borderId="2" xfId="2" applyNumberFormat="1" applyFont="1" applyBorder="1" applyAlignment="1">
      <alignment horizontal="left" wrapText="1"/>
    </xf>
    <xf numFmtId="10" fontId="0" fillId="0" borderId="1" xfId="2" applyNumberFormat="1" applyFont="1" applyBorder="1" applyAlignment="1">
      <alignment horizontal="left"/>
    </xf>
    <xf numFmtId="10" fontId="0" fillId="0" borderId="2" xfId="2" applyNumberFormat="1" applyFont="1" applyBorder="1" applyAlignment="1">
      <alignment horizontal="left"/>
    </xf>
    <xf numFmtId="10" fontId="0" fillId="0" borderId="2" xfId="0" applyNumberFormat="1" applyBorder="1"/>
  </cellXfs>
  <cellStyles count="3">
    <cellStyle name="Komma" xfId="1" builtinId="3"/>
    <cellStyle name="Procent" xfId="2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5AF12-ED0E-4D20-A19D-4743FF01137A}">
  <sheetPr>
    <pageSetUpPr fitToPage="1"/>
  </sheetPr>
  <dimension ref="A1:AG86"/>
  <sheetViews>
    <sheetView tabSelected="1" zoomScale="80" zoomScaleNormal="80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AA8" sqref="AA8"/>
    </sheetView>
  </sheetViews>
  <sheetFormatPr defaultRowHeight="14.4" x14ac:dyDescent="0.3"/>
  <cols>
    <col min="1" max="1" width="3.33203125" customWidth="1"/>
    <col min="2" max="2" width="43.33203125" bestFit="1" customWidth="1"/>
    <col min="3" max="3" width="11.109375" style="12" customWidth="1"/>
    <col min="4" max="4" width="13" customWidth="1"/>
    <col min="5" max="5" width="10.88671875" bestFit="1" customWidth="1"/>
    <col min="6" max="7" width="7.6640625" bestFit="1" customWidth="1"/>
    <col min="8" max="8" width="10.88671875" bestFit="1" customWidth="1"/>
    <col min="9" max="10" width="7.6640625" bestFit="1" customWidth="1"/>
    <col min="11" max="11" width="10.88671875" bestFit="1" customWidth="1"/>
    <col min="12" max="13" width="7.6640625" bestFit="1" customWidth="1"/>
    <col min="14" max="14" width="10.88671875" bestFit="1" customWidth="1"/>
    <col min="15" max="15" width="7.6640625" bestFit="1" customWidth="1"/>
    <col min="16" max="16" width="9.88671875" bestFit="1" customWidth="1"/>
    <col min="17" max="17" width="7.6640625" bestFit="1" customWidth="1"/>
    <col min="18" max="18" width="9.88671875" bestFit="1" customWidth="1"/>
    <col min="19" max="19" width="7.6640625" bestFit="1" customWidth="1"/>
    <col min="20" max="20" width="10.88671875" bestFit="1" customWidth="1"/>
    <col min="21" max="21" width="7.6640625" bestFit="1" customWidth="1"/>
    <col min="22" max="22" width="10.88671875" bestFit="1" customWidth="1"/>
    <col min="23" max="23" width="7.6640625" bestFit="1" customWidth="1"/>
    <col min="24" max="24" width="10.5546875" bestFit="1" customWidth="1"/>
    <col min="26" max="26" width="11.6640625" bestFit="1" customWidth="1"/>
    <col min="28" max="28" width="10.5546875" bestFit="1" customWidth="1"/>
    <col min="30" max="30" width="10.5546875" bestFit="1" customWidth="1"/>
    <col min="32" max="32" width="10.5546875" bestFit="1" customWidth="1"/>
  </cols>
  <sheetData>
    <row r="1" spans="1:33" x14ac:dyDescent="0.3">
      <c r="A1" s="1" t="str">
        <f>"Overzicht premies en parameters"</f>
        <v>Overzicht premies en parameters</v>
      </c>
      <c r="B1" s="1"/>
      <c r="C1" s="2">
        <v>2012</v>
      </c>
      <c r="D1" s="2">
        <v>2013</v>
      </c>
      <c r="E1" s="2">
        <v>2014</v>
      </c>
      <c r="F1" s="3"/>
      <c r="G1" s="4"/>
      <c r="H1" s="3">
        <v>2015</v>
      </c>
      <c r="I1" s="3"/>
      <c r="J1" s="3"/>
      <c r="K1" s="5">
        <v>2016</v>
      </c>
      <c r="L1" s="3"/>
      <c r="M1" s="4"/>
      <c r="N1" s="2">
        <v>2017</v>
      </c>
      <c r="O1" s="4"/>
      <c r="P1" s="2">
        <v>2018</v>
      </c>
      <c r="Q1" s="6"/>
      <c r="R1" s="2">
        <v>2019</v>
      </c>
      <c r="S1" s="4"/>
      <c r="T1" s="7">
        <v>2020</v>
      </c>
      <c r="U1" s="8"/>
      <c r="V1" s="7">
        <v>2021</v>
      </c>
      <c r="W1" s="8"/>
      <c r="X1" s="7">
        <v>2022</v>
      </c>
      <c r="Y1" s="8"/>
      <c r="Z1" s="7">
        <v>2023</v>
      </c>
      <c r="AA1" s="8"/>
      <c r="AB1" s="7">
        <v>2024</v>
      </c>
      <c r="AC1" s="8"/>
      <c r="AD1" s="7">
        <v>2025</v>
      </c>
      <c r="AE1" s="8"/>
      <c r="AF1" s="7">
        <v>2026</v>
      </c>
      <c r="AG1" s="8"/>
    </row>
    <row r="2" spans="1:33" x14ac:dyDescent="0.3">
      <c r="A2" s="9" t="s">
        <v>0</v>
      </c>
      <c r="B2" s="9"/>
      <c r="C2" s="10">
        <v>30300</v>
      </c>
      <c r="D2" s="10">
        <v>30300</v>
      </c>
      <c r="E2" s="10">
        <v>30700</v>
      </c>
      <c r="F2" s="35">
        <f>E2-D2</f>
        <v>400</v>
      </c>
      <c r="G2" s="36"/>
      <c r="H2" s="35">
        <v>31400</v>
      </c>
      <c r="I2" s="37">
        <f>H2-E2</f>
        <v>700</v>
      </c>
      <c r="J2" s="37"/>
      <c r="K2" s="38">
        <v>31900</v>
      </c>
      <c r="L2" s="35">
        <f>K2-H2</f>
        <v>500</v>
      </c>
      <c r="M2" s="36"/>
      <c r="N2" s="39">
        <v>32200</v>
      </c>
      <c r="O2" s="36">
        <f>N2-K2</f>
        <v>300</v>
      </c>
      <c r="P2" s="40">
        <v>32800</v>
      </c>
      <c r="Q2" s="41">
        <f>P2-N2</f>
        <v>600</v>
      </c>
      <c r="R2" s="40">
        <v>33100</v>
      </c>
      <c r="S2" s="41">
        <f>R2-P2</f>
        <v>300</v>
      </c>
      <c r="T2" s="39">
        <v>33700</v>
      </c>
      <c r="U2" s="41">
        <f>T2-R2</f>
        <v>600</v>
      </c>
      <c r="V2" s="39">
        <v>34600</v>
      </c>
      <c r="W2" s="41">
        <f>V2-T2</f>
        <v>900</v>
      </c>
      <c r="X2" s="85">
        <v>35300</v>
      </c>
      <c r="Y2" s="86">
        <f>X2-V2</f>
        <v>700</v>
      </c>
      <c r="Z2" s="85">
        <v>36200</v>
      </c>
      <c r="AA2" s="86">
        <f>Z2-X2</f>
        <v>900</v>
      </c>
      <c r="AB2" s="85">
        <v>37700</v>
      </c>
      <c r="AC2" s="86">
        <f>AB2-Z2</f>
        <v>1500</v>
      </c>
      <c r="AD2" s="85">
        <v>39600</v>
      </c>
      <c r="AE2" s="86">
        <f>AD2-AB2</f>
        <v>1900</v>
      </c>
      <c r="AF2" s="85">
        <v>43300</v>
      </c>
      <c r="AG2" s="86">
        <f>AF2-AD2</f>
        <v>3700</v>
      </c>
    </row>
    <row r="3" spans="1:33" x14ac:dyDescent="0.3">
      <c r="A3" s="9" t="s">
        <v>2</v>
      </c>
      <c r="B3" s="9"/>
      <c r="C3" s="10">
        <f>C2*10</f>
        <v>303000</v>
      </c>
      <c r="D3" s="10">
        <f>D2*10</f>
        <v>303000</v>
      </c>
      <c r="E3" s="10">
        <f>E2*10</f>
        <v>307000</v>
      </c>
      <c r="F3" s="35"/>
      <c r="G3" s="36"/>
      <c r="H3" s="35">
        <f>H2*10</f>
        <v>314000</v>
      </c>
      <c r="I3" s="37"/>
      <c r="J3" s="37"/>
      <c r="K3" s="42">
        <v>319000</v>
      </c>
      <c r="L3" s="35"/>
      <c r="M3" s="36"/>
      <c r="N3" s="39">
        <f>N2*10</f>
        <v>322000</v>
      </c>
      <c r="O3" s="36"/>
      <c r="P3" s="40">
        <f>P2*10</f>
        <v>328000</v>
      </c>
      <c r="Q3" s="43"/>
      <c r="R3" s="40">
        <f>R2*10</f>
        <v>331000</v>
      </c>
      <c r="S3" s="43"/>
      <c r="T3" s="39">
        <f>T2*10</f>
        <v>337000</v>
      </c>
      <c r="U3" s="43"/>
      <c r="V3" s="39">
        <f>V2*10</f>
        <v>346000</v>
      </c>
      <c r="W3" s="43"/>
      <c r="X3" s="85">
        <f>X2*25</f>
        <v>882500</v>
      </c>
      <c r="Y3" s="87"/>
      <c r="Z3" s="85">
        <f>Z2*25</f>
        <v>905000</v>
      </c>
      <c r="AA3" s="87"/>
      <c r="AB3" s="85">
        <f>AB2*25</f>
        <v>942500</v>
      </c>
      <c r="AC3" s="87"/>
      <c r="AD3" s="85">
        <f>AD2*25</f>
        <v>990000</v>
      </c>
      <c r="AE3" s="87"/>
      <c r="AF3" s="85">
        <f>AF2*25</f>
        <v>1082500</v>
      </c>
      <c r="AG3" s="87"/>
    </row>
    <row r="4" spans="1:33" x14ac:dyDescent="0.3">
      <c r="A4" s="9" t="s">
        <v>1</v>
      </c>
      <c r="B4" s="9"/>
      <c r="C4" s="10">
        <v>757500</v>
      </c>
      <c r="D4" s="10">
        <v>757500</v>
      </c>
      <c r="E4" s="10">
        <f>E2*100</f>
        <v>3070000</v>
      </c>
      <c r="F4" s="35"/>
      <c r="G4" s="36"/>
      <c r="H4" s="35">
        <f>H2*100</f>
        <v>3140000</v>
      </c>
      <c r="I4" s="37"/>
      <c r="J4" s="37"/>
      <c r="K4" s="42">
        <f>K2*100</f>
        <v>3190000</v>
      </c>
      <c r="L4" s="35"/>
      <c r="M4" s="36"/>
      <c r="N4" s="39">
        <f>N2*100</f>
        <v>3220000</v>
      </c>
      <c r="O4" s="36"/>
      <c r="P4" s="40">
        <f>P2*100</f>
        <v>3280000</v>
      </c>
      <c r="Q4" s="43"/>
      <c r="R4" s="40">
        <f>R2*100</f>
        <v>3310000</v>
      </c>
      <c r="S4" s="43"/>
      <c r="T4" s="39">
        <f>T2*100</f>
        <v>3370000</v>
      </c>
      <c r="U4" s="43"/>
      <c r="V4" s="39">
        <f>V2*100</f>
        <v>3460000</v>
      </c>
      <c r="W4" s="43"/>
      <c r="X4" s="85">
        <f>X2*100</f>
        <v>3530000</v>
      </c>
      <c r="Y4" s="87"/>
      <c r="Z4" s="85">
        <f>Z2*100</f>
        <v>3620000</v>
      </c>
      <c r="AA4" s="87"/>
      <c r="AB4" s="85">
        <f>AB2*100</f>
        <v>3770000</v>
      </c>
      <c r="AC4" s="87"/>
      <c r="AD4" s="85">
        <f>AD2*100</f>
        <v>3960000</v>
      </c>
      <c r="AE4" s="87"/>
      <c r="AF4" s="85">
        <f>AF2*100</f>
        <v>4330000</v>
      </c>
      <c r="AG4" s="87"/>
    </row>
    <row r="5" spans="1:33" x14ac:dyDescent="0.3">
      <c r="A5" s="11"/>
      <c r="B5" s="11"/>
      <c r="D5" s="12"/>
      <c r="E5" s="12"/>
      <c r="F5" s="29"/>
      <c r="G5" s="43"/>
      <c r="H5" s="29"/>
      <c r="I5" s="29"/>
      <c r="J5" s="29"/>
      <c r="K5" s="44"/>
      <c r="L5" s="29"/>
      <c r="M5" s="43"/>
      <c r="N5" s="44"/>
      <c r="O5" s="43"/>
      <c r="P5" s="44"/>
      <c r="Q5" s="43"/>
      <c r="R5" s="44"/>
      <c r="S5" s="43"/>
      <c r="T5" s="45"/>
      <c r="U5" s="46"/>
      <c r="V5" s="45"/>
      <c r="W5" s="46"/>
      <c r="X5" s="88"/>
      <c r="Y5" s="89"/>
      <c r="Z5" s="90"/>
      <c r="AA5" s="89"/>
      <c r="AB5" s="90"/>
      <c r="AC5" s="89"/>
      <c r="AD5" s="90"/>
      <c r="AE5" s="89"/>
      <c r="AF5" s="90"/>
      <c r="AG5" s="89"/>
    </row>
    <row r="6" spans="1:33" x14ac:dyDescent="0.3">
      <c r="A6" s="13"/>
      <c r="B6" s="14"/>
      <c r="C6" s="15" t="s">
        <v>3</v>
      </c>
      <c r="D6" s="15" t="s">
        <v>3</v>
      </c>
      <c r="E6" s="15" t="s">
        <v>3</v>
      </c>
      <c r="F6" s="47" t="s">
        <v>4</v>
      </c>
      <c r="G6" s="48" t="s">
        <v>5</v>
      </c>
      <c r="H6" s="47" t="s">
        <v>3</v>
      </c>
      <c r="I6" s="47" t="s">
        <v>4</v>
      </c>
      <c r="J6" s="47" t="s">
        <v>5</v>
      </c>
      <c r="K6" s="49" t="s">
        <v>3</v>
      </c>
      <c r="L6" s="47" t="s">
        <v>4</v>
      </c>
      <c r="M6" s="48" t="s">
        <v>5</v>
      </c>
      <c r="N6" s="49" t="s">
        <v>6</v>
      </c>
      <c r="O6" s="48" t="s">
        <v>5</v>
      </c>
      <c r="P6" s="49" t="s">
        <v>6</v>
      </c>
      <c r="Q6" s="48" t="s">
        <v>5</v>
      </c>
      <c r="R6" s="49" t="s">
        <v>6</v>
      </c>
      <c r="S6" s="48" t="s">
        <v>5</v>
      </c>
      <c r="T6" s="49" t="s">
        <v>6</v>
      </c>
      <c r="U6" s="48" t="s">
        <v>5</v>
      </c>
      <c r="V6" s="49" t="s">
        <v>6</v>
      </c>
      <c r="W6" s="48" t="s">
        <v>5</v>
      </c>
      <c r="X6" s="15" t="s">
        <v>6</v>
      </c>
      <c r="Y6" s="91" t="s">
        <v>5</v>
      </c>
      <c r="Z6" s="15" t="s">
        <v>6</v>
      </c>
      <c r="AA6" s="91" t="s">
        <v>5</v>
      </c>
      <c r="AB6" s="15" t="s">
        <v>6</v>
      </c>
      <c r="AC6" s="91" t="s">
        <v>5</v>
      </c>
      <c r="AD6" s="15" t="s">
        <v>6</v>
      </c>
      <c r="AE6" s="91" t="s">
        <v>5</v>
      </c>
      <c r="AF6" s="15" t="s">
        <v>6</v>
      </c>
      <c r="AG6" s="91" t="s">
        <v>5</v>
      </c>
    </row>
    <row r="7" spans="1:33" x14ac:dyDescent="0.3">
      <c r="A7" s="9" t="s">
        <v>82</v>
      </c>
      <c r="B7" s="16"/>
      <c r="C7" s="17">
        <v>5.1999999999999998E-3</v>
      </c>
      <c r="D7" s="17">
        <v>5.1999999999999998E-3</v>
      </c>
      <c r="E7" s="17">
        <v>4.8999999999999998E-3</v>
      </c>
      <c r="F7" s="50">
        <v>1.6999999999999999E-3</v>
      </c>
      <c r="G7" s="51">
        <v>3.0999999999999999E-3</v>
      </c>
      <c r="H7" s="52">
        <v>4.7999999999999996E-3</v>
      </c>
      <c r="I7" s="50">
        <v>2.3999999999999998E-3</v>
      </c>
      <c r="J7" s="50">
        <v>3.5000000000000001E-3</v>
      </c>
      <c r="K7" s="53">
        <v>4.7000000000000002E-3</v>
      </c>
      <c r="L7" s="50">
        <v>2.3999999999999998E-3</v>
      </c>
      <c r="M7" s="51">
        <v>3.5999999999999999E-3</v>
      </c>
      <c r="N7" s="53">
        <v>7.4000000000000003E-3</v>
      </c>
      <c r="O7" s="54">
        <v>3.5000000000000001E-3</v>
      </c>
      <c r="P7" s="53">
        <v>7.4999999999999997E-3</v>
      </c>
      <c r="Q7" s="54">
        <v>4.1000000000000003E-3</v>
      </c>
      <c r="R7" s="53">
        <v>7.4999999999999997E-3</v>
      </c>
      <c r="S7" s="54">
        <v>4.3E-3</v>
      </c>
      <c r="T7" s="55">
        <v>7.6E-3</v>
      </c>
      <c r="U7" s="56">
        <v>5.1999999999999998E-3</v>
      </c>
      <c r="V7" s="55">
        <v>7.7999999999999996E-3</v>
      </c>
      <c r="W7" s="56">
        <v>5.7999999999999996E-3</v>
      </c>
      <c r="X7" s="55">
        <v>8.3999999999999995E-3</v>
      </c>
      <c r="Y7" s="56">
        <v>6.7999999999999996E-3</v>
      </c>
      <c r="Z7" s="55">
        <v>8.6999999999999994E-3</v>
      </c>
      <c r="AA7" s="56">
        <v>6.6E-3</v>
      </c>
      <c r="AB7" s="55">
        <v>7.7000000000000002E-3</v>
      </c>
      <c r="AC7" s="56">
        <v>4.4999999999999997E-3</v>
      </c>
      <c r="AD7" s="55">
        <v>8.3000000000000001E-3</v>
      </c>
      <c r="AE7" s="56">
        <v>5.0000000000000001E-3</v>
      </c>
      <c r="AF7" s="55">
        <v>9.5999999999999992E-3</v>
      </c>
      <c r="AG7" s="56">
        <v>5.5999999999999999E-3</v>
      </c>
    </row>
    <row r="8" spans="1:33" x14ac:dyDescent="0.3">
      <c r="A8" s="9" t="s">
        <v>83</v>
      </c>
      <c r="B8" s="16"/>
      <c r="C8" s="18">
        <v>5.4999999999999997E-3</v>
      </c>
      <c r="D8" s="18">
        <v>5.4000000000000003E-3</v>
      </c>
      <c r="E8" s="18">
        <v>5.1000000000000004E-3</v>
      </c>
      <c r="F8" s="50">
        <v>1.8E-3</v>
      </c>
      <c r="G8" s="57">
        <v>3.3999999999999998E-3</v>
      </c>
      <c r="H8" s="58">
        <v>5.0000000000000001E-3</v>
      </c>
      <c r="I8" s="50">
        <v>2.5000000000000001E-3</v>
      </c>
      <c r="J8" s="59">
        <v>4.0000000000000001E-3</v>
      </c>
      <c r="K8" s="60">
        <v>4.7999999999999996E-3</v>
      </c>
      <c r="L8" s="50">
        <v>2.5000000000000001E-3</v>
      </c>
      <c r="M8" s="57">
        <v>3.8999999999999998E-3</v>
      </c>
      <c r="N8" s="53">
        <v>7.6E-3</v>
      </c>
      <c r="O8" s="54">
        <v>4.0000000000000001E-3</v>
      </c>
      <c r="P8" s="53">
        <v>7.7000000000000002E-3</v>
      </c>
      <c r="Q8" s="54">
        <v>4.4999999999999997E-3</v>
      </c>
      <c r="R8" s="53">
        <v>7.7000000000000002E-3</v>
      </c>
      <c r="S8" s="54">
        <v>4.7000000000000002E-3</v>
      </c>
      <c r="T8" s="55"/>
      <c r="U8" s="61"/>
      <c r="V8" s="55"/>
      <c r="W8" s="61"/>
      <c r="X8" s="55"/>
      <c r="Y8" s="61"/>
      <c r="Z8" s="55"/>
      <c r="AA8" s="61"/>
      <c r="AB8" s="55"/>
      <c r="AC8" s="61"/>
      <c r="AD8" s="55"/>
      <c r="AE8" s="61"/>
      <c r="AF8" s="55"/>
      <c r="AG8" s="61"/>
    </row>
    <row r="9" spans="1:33" x14ac:dyDescent="0.3">
      <c r="A9" s="9" t="s">
        <v>84</v>
      </c>
      <c r="B9" s="16"/>
      <c r="C9" s="19">
        <v>2.2000000000000001E-3</v>
      </c>
      <c r="D9" s="19">
        <v>2.3E-3</v>
      </c>
      <c r="E9" s="19">
        <v>2.7000000000000001E-3</v>
      </c>
      <c r="F9" s="59">
        <v>2.0000000000000001E-4</v>
      </c>
      <c r="G9" s="57">
        <v>1E-3</v>
      </c>
      <c r="H9" s="59">
        <v>2.8E-3</v>
      </c>
      <c r="I9" s="59">
        <v>5.9999999999999995E-4</v>
      </c>
      <c r="J9" s="59">
        <v>2.2000000000000001E-3</v>
      </c>
      <c r="K9" s="62">
        <v>2.7000000000000001E-3</v>
      </c>
      <c r="L9" s="59">
        <v>8.9999999999999998E-4</v>
      </c>
      <c r="M9" s="57">
        <v>2.3E-3</v>
      </c>
      <c r="N9" s="53">
        <v>3.8999999999999998E-3</v>
      </c>
      <c r="O9" s="54">
        <v>2.2000000000000001E-3</v>
      </c>
      <c r="P9" s="53">
        <v>4.1000000000000003E-3</v>
      </c>
      <c r="Q9" s="54">
        <v>2.3999999999999998E-3</v>
      </c>
      <c r="R9" s="53">
        <v>4.1000000000000003E-3</v>
      </c>
      <c r="S9" s="54">
        <v>2.5999999999999999E-3</v>
      </c>
      <c r="T9" s="55">
        <v>4.7999999999999996E-3</v>
      </c>
      <c r="U9" s="56">
        <v>3.2000000000000002E-3</v>
      </c>
      <c r="V9" s="55">
        <v>5.1999999999999998E-3</v>
      </c>
      <c r="W9" s="56">
        <v>3.5000000000000001E-3</v>
      </c>
      <c r="X9" s="55">
        <v>5.5999999999999999E-3</v>
      </c>
      <c r="Y9" s="56">
        <v>3.8999999999999998E-3</v>
      </c>
      <c r="Z9" s="55">
        <v>5.8999999999999999E-3</v>
      </c>
      <c r="AA9" s="56">
        <v>4.1999999999999997E-3</v>
      </c>
      <c r="AB9" s="55">
        <v>5.8999999999999999E-3</v>
      </c>
      <c r="AC9" s="56">
        <v>2.5999999999999999E-3</v>
      </c>
      <c r="AD9" s="55">
        <v>6.1999999999999998E-3</v>
      </c>
      <c r="AE9" s="56">
        <v>2.7000000000000001E-3</v>
      </c>
      <c r="AF9" s="55">
        <v>6.6E-3</v>
      </c>
      <c r="AG9" s="56">
        <v>3.2000000000000002E-3</v>
      </c>
    </row>
    <row r="10" spans="1:33" x14ac:dyDescent="0.3">
      <c r="A10" s="9" t="s">
        <v>7</v>
      </c>
      <c r="B10" s="16"/>
      <c r="C10" s="20">
        <v>1.9</v>
      </c>
      <c r="D10" s="20">
        <v>1.78</v>
      </c>
      <c r="E10" s="20">
        <f>ROUND(SUM(E8-E11)/E9,2)</f>
        <v>1.44</v>
      </c>
      <c r="F10" s="63">
        <f>IF((F8-F11)/F9&gt;2,2,(F8-F11)/F9)</f>
        <v>2</v>
      </c>
      <c r="G10" s="64">
        <v>2</v>
      </c>
      <c r="H10" s="65">
        <f>ROUND(SUM(H8-H11)/H9,2)</f>
        <v>1.36</v>
      </c>
      <c r="I10" s="65">
        <f>IF((I8-I11)/I9&gt;2,2,(I8-I11)/I9)</f>
        <v>2</v>
      </c>
      <c r="J10" s="66">
        <v>1.42</v>
      </c>
      <c r="K10" s="67">
        <v>1.34</v>
      </c>
      <c r="L10" s="63">
        <v>2</v>
      </c>
      <c r="M10" s="64">
        <v>1.3</v>
      </c>
      <c r="N10" s="68">
        <f>ROUND(SUM(N8-0.25*N7)/N9,2)</f>
        <v>1.47</v>
      </c>
      <c r="O10" s="69">
        <f>ROUND(SUM(O8-0.25*O7)/O9,2)</f>
        <v>1.42</v>
      </c>
      <c r="P10" s="68">
        <f>ROUND(SUM(P8-0.25*P7)/P9,2)</f>
        <v>1.42</v>
      </c>
      <c r="Q10" s="69">
        <f>ROUND(SUM(Q8-0.25*Q7)/Q9,2)</f>
        <v>1.45</v>
      </c>
      <c r="R10" s="68">
        <f t="shared" ref="R10:S10" si="0">ROUND(SUM(R8-0.25*R7)/R9,2)</f>
        <v>1.42</v>
      </c>
      <c r="S10" s="69">
        <f t="shared" si="0"/>
        <v>1.39</v>
      </c>
      <c r="T10" s="45">
        <v>1.18</v>
      </c>
      <c r="U10" s="46">
        <v>1.21</v>
      </c>
      <c r="V10" s="45">
        <v>1.1200000000000001</v>
      </c>
      <c r="W10" s="46">
        <v>1.24</v>
      </c>
      <c r="X10" s="45">
        <v>1.1200000000000001</v>
      </c>
      <c r="Y10" s="46">
        <v>1.3</v>
      </c>
      <c r="Z10" s="45">
        <v>1.1100000000000001</v>
      </c>
      <c r="AA10" s="46">
        <v>1.17</v>
      </c>
      <c r="AB10" s="45">
        <v>0.98</v>
      </c>
      <c r="AC10" s="92">
        <v>1.3</v>
      </c>
      <c r="AD10" s="93">
        <v>1.01</v>
      </c>
      <c r="AE10" s="94">
        <v>1.39</v>
      </c>
      <c r="AF10" s="95">
        <v>1.0900000000000001</v>
      </c>
      <c r="AG10" s="94">
        <v>1.31</v>
      </c>
    </row>
    <row r="11" spans="1:33" x14ac:dyDescent="0.3">
      <c r="A11" s="9" t="s">
        <v>85</v>
      </c>
      <c r="B11" s="16"/>
      <c r="C11" s="21">
        <f t="shared" ref="C11:M11" si="1">FLOOR(0.25*C7,0.0001)</f>
        <v>1.3000000000000002E-3</v>
      </c>
      <c r="D11" s="21">
        <f t="shared" si="1"/>
        <v>1.3000000000000002E-3</v>
      </c>
      <c r="E11" s="19">
        <f t="shared" si="1"/>
        <v>1.2000000000000001E-3</v>
      </c>
      <c r="F11" s="59">
        <f t="shared" si="1"/>
        <v>4.0000000000000002E-4</v>
      </c>
      <c r="G11" s="57">
        <f t="shared" si="1"/>
        <v>6.9999999999999999E-4</v>
      </c>
      <c r="H11" s="52">
        <f t="shared" si="1"/>
        <v>1.2000000000000001E-3</v>
      </c>
      <c r="I11" s="52">
        <f t="shared" si="1"/>
        <v>6.0000000000000006E-4</v>
      </c>
      <c r="J11" s="54">
        <f t="shared" si="1"/>
        <v>8.0000000000000004E-4</v>
      </c>
      <c r="K11" s="62">
        <f t="shared" si="1"/>
        <v>1.1000000000000001E-3</v>
      </c>
      <c r="L11" s="59">
        <f t="shared" si="1"/>
        <v>6.0000000000000006E-4</v>
      </c>
      <c r="M11" s="57">
        <f t="shared" si="1"/>
        <v>9.0000000000000008E-4</v>
      </c>
      <c r="N11" s="53">
        <f>FLOOR(0.25*N7,0.0001)</f>
        <v>1.8000000000000002E-3</v>
      </c>
      <c r="O11" s="54">
        <f>FLOOR(0.25*O7,0.0001)</f>
        <v>8.0000000000000004E-4</v>
      </c>
      <c r="P11" s="53">
        <f t="shared" ref="P11:S11" si="2">FLOOR(0.25*P7,0.0001)</f>
        <v>1.8000000000000002E-3</v>
      </c>
      <c r="Q11" s="54">
        <f t="shared" si="2"/>
        <v>1E-3</v>
      </c>
      <c r="R11" s="53">
        <f t="shared" si="2"/>
        <v>1.8000000000000002E-3</v>
      </c>
      <c r="S11" s="54">
        <f t="shared" si="2"/>
        <v>1E-3</v>
      </c>
      <c r="T11" s="55">
        <v>1.9E-3</v>
      </c>
      <c r="U11" s="56">
        <v>1.2999999999999999E-3</v>
      </c>
      <c r="V11" s="55">
        <v>1.9E-3</v>
      </c>
      <c r="W11" s="56">
        <v>1.4E-3</v>
      </c>
      <c r="X11" s="55">
        <v>2.0999999999999999E-3</v>
      </c>
      <c r="Y11" s="56">
        <v>1.6999999999999999E-3</v>
      </c>
      <c r="Z11" s="55">
        <v>2.0999999999999999E-3</v>
      </c>
      <c r="AA11" s="56">
        <v>1.6000000000000001E-3</v>
      </c>
      <c r="AB11" s="55">
        <v>1.9E-3</v>
      </c>
      <c r="AC11" s="56">
        <v>1.1000000000000001E-3</v>
      </c>
      <c r="AD11" s="55">
        <v>2E-3</v>
      </c>
      <c r="AE11" s="56">
        <v>1.1999999999999999E-3</v>
      </c>
      <c r="AF11" s="55">
        <v>2.3999999999999998E-3</v>
      </c>
      <c r="AG11" s="56">
        <v>1.4E-3</v>
      </c>
    </row>
    <row r="12" spans="1:33" x14ac:dyDescent="0.3">
      <c r="A12" s="9" t="s">
        <v>86</v>
      </c>
      <c r="B12" s="16"/>
      <c r="C12" s="17">
        <f t="shared" ref="C12:K12" si="3">4*C7</f>
        <v>2.0799999999999999E-2</v>
      </c>
      <c r="D12" s="17">
        <f t="shared" si="3"/>
        <v>2.0799999999999999E-2</v>
      </c>
      <c r="E12" s="17">
        <f t="shared" si="3"/>
        <v>1.9599999999999999E-2</v>
      </c>
      <c r="F12" s="59">
        <f t="shared" si="3"/>
        <v>6.7999999999999996E-3</v>
      </c>
      <c r="G12" s="57">
        <f t="shared" si="3"/>
        <v>1.24E-2</v>
      </c>
      <c r="H12" s="50">
        <f t="shared" si="3"/>
        <v>1.9199999999999998E-2</v>
      </c>
      <c r="I12" s="50">
        <f t="shared" si="3"/>
        <v>9.5999999999999992E-3</v>
      </c>
      <c r="J12" s="51">
        <f t="shared" si="3"/>
        <v>1.4E-2</v>
      </c>
      <c r="K12" s="53">
        <f t="shared" si="3"/>
        <v>1.8800000000000001E-2</v>
      </c>
      <c r="L12" s="59">
        <v>9.5999999999999992E-3</v>
      </c>
      <c r="M12" s="57">
        <f t="shared" ref="M12" si="4">4*M7</f>
        <v>1.44E-2</v>
      </c>
      <c r="N12" s="53">
        <f>4*N7</f>
        <v>2.9600000000000001E-2</v>
      </c>
      <c r="O12" s="54">
        <f>4*O7</f>
        <v>1.4E-2</v>
      </c>
      <c r="P12" s="53">
        <f>4*P7</f>
        <v>0.03</v>
      </c>
      <c r="Q12" s="54">
        <f>4*Q7</f>
        <v>1.6400000000000001E-2</v>
      </c>
      <c r="R12" s="53">
        <f t="shared" ref="R12:S12" si="5">4*R7</f>
        <v>0.03</v>
      </c>
      <c r="S12" s="54">
        <f t="shared" si="5"/>
        <v>1.72E-2</v>
      </c>
      <c r="T12" s="55">
        <v>3.04E-2</v>
      </c>
      <c r="U12" s="56">
        <v>2.0799999999999999E-2</v>
      </c>
      <c r="V12" s="55">
        <v>3.1199999999999999E-2</v>
      </c>
      <c r="W12" s="56">
        <v>2.3199999999999998E-2</v>
      </c>
      <c r="X12" s="55">
        <v>3.3599999999999998E-2</v>
      </c>
      <c r="Y12" s="56">
        <v>2.7199999999999998E-2</v>
      </c>
      <c r="Z12" s="55">
        <v>3.4799999999999998E-2</v>
      </c>
      <c r="AA12" s="56">
        <v>2.64E-2</v>
      </c>
      <c r="AB12" s="55">
        <v>3.0800000000000001E-2</v>
      </c>
      <c r="AC12" s="56">
        <v>1.7999999999999999E-2</v>
      </c>
      <c r="AD12" s="55">
        <v>3.32E-2</v>
      </c>
      <c r="AE12" s="56">
        <v>0.02</v>
      </c>
      <c r="AF12" s="55">
        <v>3.8399999999999997E-2</v>
      </c>
      <c r="AG12" s="56">
        <v>2.24E-2</v>
      </c>
    </row>
    <row r="13" spans="1:33" x14ac:dyDescent="0.3">
      <c r="A13" s="9" t="s">
        <v>87</v>
      </c>
      <c r="B13" s="16"/>
      <c r="C13" s="22"/>
      <c r="D13" s="22"/>
      <c r="E13" s="22"/>
      <c r="F13" s="59">
        <v>0</v>
      </c>
      <c r="G13" s="57">
        <v>7.0800000000000002E-2</v>
      </c>
      <c r="H13" s="70"/>
      <c r="I13" s="59">
        <v>5.96E-2</v>
      </c>
      <c r="J13" s="59">
        <v>7.0800000000000002E-2</v>
      </c>
      <c r="K13" s="53"/>
      <c r="L13" s="59">
        <v>6.3200000000000006E-2</v>
      </c>
      <c r="M13" s="57">
        <v>7.0999999999999994E-2</v>
      </c>
      <c r="N13" s="53"/>
      <c r="O13" s="54">
        <v>6.8900000000000003E-2</v>
      </c>
      <c r="P13" s="53"/>
      <c r="Q13" s="54">
        <v>8.0299999999999996E-2</v>
      </c>
      <c r="R13" s="53"/>
      <c r="S13" s="54">
        <v>8.48E-2</v>
      </c>
      <c r="T13" s="55"/>
      <c r="U13" s="56">
        <v>0.1002</v>
      </c>
      <c r="V13" s="55"/>
      <c r="W13" s="56">
        <v>9.3100000000000002E-2</v>
      </c>
      <c r="X13" s="55"/>
      <c r="Y13" s="56">
        <v>0.10390000000000001</v>
      </c>
      <c r="Z13" s="55"/>
      <c r="AA13" s="56">
        <v>8.2699999999999996E-2</v>
      </c>
      <c r="AB13" s="55"/>
      <c r="AC13" s="56">
        <v>7.22E-2</v>
      </c>
      <c r="AD13" s="55"/>
      <c r="AE13" s="56">
        <v>5.6500000000000002E-2</v>
      </c>
      <c r="AF13" s="55"/>
      <c r="AG13" s="56">
        <v>6.4899999999999999E-2</v>
      </c>
    </row>
    <row r="14" spans="1:33" x14ac:dyDescent="0.3">
      <c r="A14" s="23" t="str">
        <f>"Sectorale premies "</f>
        <v xml:space="preserve">Sectorale premies </v>
      </c>
      <c r="B14" s="24"/>
      <c r="D14" s="25"/>
      <c r="E14" s="25" t="s">
        <v>3</v>
      </c>
      <c r="F14" s="71" t="s">
        <v>4</v>
      </c>
      <c r="G14" s="72" t="s">
        <v>5</v>
      </c>
      <c r="H14" s="71" t="s">
        <v>3</v>
      </c>
      <c r="I14" s="71" t="s">
        <v>4</v>
      </c>
      <c r="J14" s="71" t="s">
        <v>5</v>
      </c>
      <c r="K14" s="73" t="s">
        <v>3</v>
      </c>
      <c r="L14" s="71" t="s">
        <v>4</v>
      </c>
      <c r="M14" s="72" t="s">
        <v>5</v>
      </c>
      <c r="N14" s="74" t="s">
        <v>6</v>
      </c>
      <c r="O14" s="75" t="s">
        <v>5</v>
      </c>
      <c r="P14" s="74" t="s">
        <v>6</v>
      </c>
      <c r="Q14" s="75" t="s">
        <v>5</v>
      </c>
      <c r="R14" s="74" t="s">
        <v>6</v>
      </c>
      <c r="S14" s="75" t="s">
        <v>5</v>
      </c>
      <c r="T14" s="76"/>
      <c r="U14" s="77"/>
      <c r="V14" s="76"/>
      <c r="W14" s="77"/>
      <c r="X14" s="96"/>
      <c r="Y14" s="97"/>
      <c r="Z14" s="96"/>
      <c r="AA14" s="97"/>
      <c r="AB14" s="96"/>
      <c r="AC14" s="97"/>
      <c r="AD14" s="96"/>
      <c r="AE14" s="97"/>
      <c r="AF14" s="96"/>
      <c r="AG14" s="97"/>
    </row>
    <row r="15" spans="1:33" x14ac:dyDescent="0.3">
      <c r="A15">
        <v>1</v>
      </c>
      <c r="B15" s="16" t="s">
        <v>8</v>
      </c>
      <c r="D15" s="26"/>
      <c r="E15" s="26">
        <v>6.4999999999999997E-3</v>
      </c>
      <c r="F15" s="50">
        <v>1.1000000000000001E-3</v>
      </c>
      <c r="G15" s="51">
        <v>2.7000000000000001E-3</v>
      </c>
      <c r="H15" s="50">
        <v>5.4000000000000003E-3</v>
      </c>
      <c r="I15" s="50">
        <v>2E-3</v>
      </c>
      <c r="J15" s="50">
        <v>3.2000000000000002E-3</v>
      </c>
      <c r="K15" s="78">
        <v>5.1000000000000004E-3</v>
      </c>
      <c r="L15" s="50">
        <v>1.8E-3</v>
      </c>
      <c r="M15" s="51">
        <v>3.2000000000000002E-3</v>
      </c>
      <c r="N15" s="79">
        <v>6.9999999999999993E-3</v>
      </c>
      <c r="O15" s="80">
        <v>2.7000000000000001E-3</v>
      </c>
      <c r="P15" s="81">
        <v>6.7000000000000002E-3</v>
      </c>
      <c r="Q15" s="82">
        <v>2.8000000000000004E-3</v>
      </c>
      <c r="R15" s="81">
        <v>5.8999999999999999E-3</v>
      </c>
      <c r="S15" s="82">
        <v>2.7000000000000001E-3</v>
      </c>
      <c r="T15" s="83">
        <v>6.0000000000000001E-3</v>
      </c>
      <c r="U15" s="61">
        <v>2.8E-3</v>
      </c>
      <c r="V15" s="83">
        <v>6.1999999999999998E-3</v>
      </c>
      <c r="W15" s="61">
        <v>2.7000000000000001E-3</v>
      </c>
      <c r="X15" s="98">
        <v>6.1000000000000004E-3</v>
      </c>
      <c r="Y15" s="99">
        <v>2.8E-3</v>
      </c>
      <c r="Z15" s="98">
        <v>6.1999999999999998E-3</v>
      </c>
      <c r="AA15" s="99">
        <v>2.3E-3</v>
      </c>
      <c r="AB15" s="98">
        <v>5.4999999999999997E-3</v>
      </c>
      <c r="AC15" s="99">
        <v>2.3999999999999998E-3</v>
      </c>
      <c r="AD15" s="98">
        <v>6.3E-3</v>
      </c>
      <c r="AE15" s="99">
        <v>3.5999999999999999E-3</v>
      </c>
      <c r="AF15" s="98">
        <v>7.9000000000000008E-3</v>
      </c>
      <c r="AG15" s="99">
        <v>3.8E-3</v>
      </c>
    </row>
    <row r="16" spans="1:33" x14ac:dyDescent="0.3">
      <c r="A16">
        <v>2</v>
      </c>
      <c r="B16" s="16" t="s">
        <v>9</v>
      </c>
      <c r="D16" s="27"/>
      <c r="E16" s="27">
        <v>4.1999999999999997E-3</v>
      </c>
      <c r="F16" s="59">
        <v>1.4E-3</v>
      </c>
      <c r="G16" s="57">
        <v>4.0000000000000002E-4</v>
      </c>
      <c r="H16" s="59">
        <v>3.8999999999999998E-3</v>
      </c>
      <c r="I16" s="59">
        <v>1E-3</v>
      </c>
      <c r="J16" s="59">
        <v>1.1999999999999999E-3</v>
      </c>
      <c r="K16" s="62">
        <v>3.0999999999999999E-3</v>
      </c>
      <c r="L16" s="59">
        <v>5.0000000000000001E-4</v>
      </c>
      <c r="M16" s="57">
        <v>2.3999999999999998E-3</v>
      </c>
      <c r="N16" s="79">
        <v>6.0000000000000001E-3</v>
      </c>
      <c r="O16" s="80">
        <v>3.0999999999999999E-3</v>
      </c>
      <c r="P16" s="81">
        <v>9.1000000000000004E-3</v>
      </c>
      <c r="Q16" s="82">
        <v>2.2000000000000001E-3</v>
      </c>
      <c r="R16" s="81">
        <v>9.300000000000001E-3</v>
      </c>
      <c r="S16" s="82">
        <v>2E-3</v>
      </c>
      <c r="T16" s="83">
        <v>8.5000000000000006E-3</v>
      </c>
      <c r="U16" s="61">
        <v>3.8999999999999998E-3</v>
      </c>
      <c r="V16" s="83">
        <v>8.2000000000000007E-3</v>
      </c>
      <c r="W16" s="61">
        <v>4.4000000000000003E-3</v>
      </c>
      <c r="X16" s="98">
        <v>8.6999999999999994E-3</v>
      </c>
      <c r="Y16" s="99">
        <v>5.1999999999999998E-3</v>
      </c>
      <c r="Z16" s="98">
        <v>8.6999999999999994E-3</v>
      </c>
      <c r="AA16" s="99">
        <v>3.5999999999999999E-3</v>
      </c>
      <c r="AB16" s="98">
        <v>8.0000000000000002E-3</v>
      </c>
      <c r="AC16" s="99">
        <v>3.0000000000000001E-3</v>
      </c>
      <c r="AD16" s="98">
        <v>9.7999999999999997E-3</v>
      </c>
      <c r="AE16" s="99">
        <v>4.1000000000000003E-3</v>
      </c>
      <c r="AF16" s="98">
        <v>9.7999999999999997E-3</v>
      </c>
      <c r="AG16" s="99">
        <v>4.8999999999999998E-3</v>
      </c>
    </row>
    <row r="17" spans="1:33" x14ac:dyDescent="0.3">
      <c r="A17">
        <v>3</v>
      </c>
      <c r="B17" s="16" t="s">
        <v>10</v>
      </c>
      <c r="D17" s="27"/>
      <c r="E17" s="27">
        <v>8.8999999999999999E-3</v>
      </c>
      <c r="F17" s="59">
        <v>2.7000000000000001E-3</v>
      </c>
      <c r="G17" s="57">
        <v>5.1999999999999998E-3</v>
      </c>
      <c r="H17" s="59">
        <v>8.6E-3</v>
      </c>
      <c r="I17" s="59">
        <v>2.8E-3</v>
      </c>
      <c r="J17" s="59">
        <v>5.4000000000000003E-3</v>
      </c>
      <c r="K17" s="62">
        <v>7.9000000000000008E-3</v>
      </c>
      <c r="L17" s="59">
        <v>3.2000000000000002E-3</v>
      </c>
      <c r="M17" s="57">
        <v>4.7999999999999996E-3</v>
      </c>
      <c r="N17" s="79">
        <v>1.11E-2</v>
      </c>
      <c r="O17" s="80">
        <v>3.4000000000000002E-3</v>
      </c>
      <c r="P17" s="81">
        <v>9.8999999999999991E-3</v>
      </c>
      <c r="Q17" s="82">
        <v>2.5000000000000001E-3</v>
      </c>
      <c r="R17" s="81">
        <v>8.6E-3</v>
      </c>
      <c r="S17" s="82">
        <v>2.3999999999999998E-3</v>
      </c>
      <c r="T17" s="83">
        <v>8.6E-3</v>
      </c>
      <c r="U17" s="61">
        <v>2.8E-3</v>
      </c>
      <c r="V17" s="83">
        <v>8.2000000000000007E-3</v>
      </c>
      <c r="W17" s="61">
        <v>3.0999999999999999E-3</v>
      </c>
      <c r="X17" s="98">
        <v>8.0000000000000002E-3</v>
      </c>
      <c r="Y17" s="99">
        <v>3.3E-3</v>
      </c>
      <c r="Z17" s="98">
        <v>8.0000000000000002E-3</v>
      </c>
      <c r="AA17" s="99">
        <v>2.5999999999999999E-3</v>
      </c>
      <c r="AB17" s="98">
        <v>6.7999999999999996E-3</v>
      </c>
      <c r="AC17" s="99">
        <v>2.3999999999999998E-3</v>
      </c>
      <c r="AD17" s="98">
        <v>7.1999999999999998E-3</v>
      </c>
      <c r="AE17" s="99">
        <v>3.2000000000000002E-3</v>
      </c>
      <c r="AF17" s="98">
        <v>9.2999999999999992E-3</v>
      </c>
      <c r="AG17" s="99">
        <v>3.8E-3</v>
      </c>
    </row>
    <row r="18" spans="1:33" x14ac:dyDescent="0.3">
      <c r="A18">
        <v>4</v>
      </c>
      <c r="B18" s="16" t="s">
        <v>11</v>
      </c>
      <c r="D18" s="27"/>
      <c r="E18" s="27">
        <v>1E-3</v>
      </c>
      <c r="F18" s="59">
        <v>2.9999999999999997E-4</v>
      </c>
      <c r="G18" s="57">
        <v>8.0000000000000004E-4</v>
      </c>
      <c r="H18" s="59">
        <v>1.6999999999999999E-3</v>
      </c>
      <c r="I18" s="59">
        <v>1.2999999999999999E-3</v>
      </c>
      <c r="J18" s="59">
        <v>1.1999999999999999E-3</v>
      </c>
      <c r="K18" s="62">
        <v>3.5999999999999999E-3</v>
      </c>
      <c r="L18" s="59">
        <v>1E-3</v>
      </c>
      <c r="M18" s="57">
        <v>2E-3</v>
      </c>
      <c r="N18" s="79">
        <v>4.7999999999999996E-3</v>
      </c>
      <c r="O18" s="80">
        <v>5.9999999999999995E-4</v>
      </c>
      <c r="P18" s="81">
        <v>3.7000000000000002E-3</v>
      </c>
      <c r="Q18" s="82">
        <v>8.0000000000000004E-4</v>
      </c>
      <c r="R18" s="81">
        <v>5.1999999999999998E-3</v>
      </c>
      <c r="S18" s="82">
        <v>8.9999999999999998E-4</v>
      </c>
      <c r="T18" s="83">
        <v>9.7000000000000003E-3</v>
      </c>
      <c r="U18" s="61">
        <v>3.0000000000000001E-3</v>
      </c>
      <c r="V18" s="83">
        <v>1.24E-2</v>
      </c>
      <c r="W18" s="61">
        <v>3.8999999999999998E-3</v>
      </c>
      <c r="X18" s="98">
        <v>1.3299999999999999E-2</v>
      </c>
      <c r="Y18" s="99">
        <v>5.0000000000000001E-3</v>
      </c>
      <c r="Z18" s="98">
        <v>1.26E-2</v>
      </c>
      <c r="AA18" s="99">
        <v>2.7000000000000001E-3</v>
      </c>
      <c r="AB18" s="98">
        <v>9.1000000000000004E-3</v>
      </c>
      <c r="AC18" s="99">
        <v>1.4E-3</v>
      </c>
      <c r="AD18" s="98">
        <v>7.9000000000000008E-3</v>
      </c>
      <c r="AE18" s="99">
        <v>1.8E-3</v>
      </c>
      <c r="AF18" s="98">
        <v>1.2500000000000001E-2</v>
      </c>
      <c r="AG18" s="99">
        <v>3.2000000000000002E-3</v>
      </c>
    </row>
    <row r="19" spans="1:33" x14ac:dyDescent="0.3">
      <c r="A19">
        <v>5</v>
      </c>
      <c r="B19" s="16" t="s">
        <v>12</v>
      </c>
      <c r="D19" s="27"/>
      <c r="E19" s="27">
        <v>1.0800000000000001E-2</v>
      </c>
      <c r="F19" s="59">
        <v>2.0999999999999999E-3</v>
      </c>
      <c r="G19" s="57">
        <v>5.1999999999999998E-3</v>
      </c>
      <c r="H19" s="59">
        <v>1.11E-2</v>
      </c>
      <c r="I19" s="59">
        <v>2.3E-3</v>
      </c>
      <c r="J19" s="59">
        <v>5.8999999999999999E-3</v>
      </c>
      <c r="K19" s="62">
        <v>1.21E-2</v>
      </c>
      <c r="L19" s="59">
        <v>2.8000000000000004E-3</v>
      </c>
      <c r="M19" s="57">
        <v>4.4000000000000003E-3</v>
      </c>
      <c r="N19" s="79">
        <v>1.3500000000000002E-2</v>
      </c>
      <c r="O19" s="80">
        <v>2.5999999999999999E-3</v>
      </c>
      <c r="P19" s="81">
        <v>8.6999999999999994E-3</v>
      </c>
      <c r="Q19" s="82">
        <v>2.5000000000000001E-3</v>
      </c>
      <c r="R19" s="81">
        <v>7.9000000000000008E-3</v>
      </c>
      <c r="S19" s="82">
        <v>2.7000000000000001E-3</v>
      </c>
      <c r="T19" s="83">
        <v>8.3999999999999995E-3</v>
      </c>
      <c r="U19" s="61">
        <v>4.8999999999999998E-3</v>
      </c>
      <c r="V19" s="83">
        <v>7.7999999999999996E-3</v>
      </c>
      <c r="W19" s="61">
        <v>4.4000000000000003E-3</v>
      </c>
      <c r="X19" s="98">
        <v>7.0000000000000001E-3</v>
      </c>
      <c r="Y19" s="99">
        <v>3.5999999999999999E-3</v>
      </c>
      <c r="Z19" s="98">
        <v>8.6E-3</v>
      </c>
      <c r="AA19" s="99">
        <v>3.2000000000000002E-3</v>
      </c>
      <c r="AB19" s="98">
        <v>8.5000000000000006E-3</v>
      </c>
      <c r="AC19" s="99">
        <v>3.3E-3</v>
      </c>
      <c r="AD19" s="98">
        <v>8.9999999999999993E-3</v>
      </c>
      <c r="AE19" s="99">
        <v>4.7999999999999996E-3</v>
      </c>
      <c r="AF19" s="98">
        <v>1.09E-2</v>
      </c>
      <c r="AG19" s="99">
        <v>5.7000000000000002E-3</v>
      </c>
    </row>
    <row r="20" spans="1:33" x14ac:dyDescent="0.3">
      <c r="A20">
        <v>6</v>
      </c>
      <c r="B20" s="16" t="s">
        <v>13</v>
      </c>
      <c r="D20" s="27"/>
      <c r="E20" s="27">
        <v>7.6E-3</v>
      </c>
      <c r="F20" s="59">
        <v>3.7000000000000002E-3</v>
      </c>
      <c r="G20" s="57">
        <v>5.7999999999999996E-3</v>
      </c>
      <c r="H20" s="59">
        <v>6.7000000000000002E-3</v>
      </c>
      <c r="I20" s="59">
        <v>2.0999999999999999E-3</v>
      </c>
      <c r="J20" s="59">
        <v>6.1999999999999998E-3</v>
      </c>
      <c r="K20" s="62">
        <v>6.8999999999999999E-3</v>
      </c>
      <c r="L20" s="59">
        <v>4.3E-3</v>
      </c>
      <c r="M20" s="57">
        <v>5.0000000000000001E-3</v>
      </c>
      <c r="N20" s="79">
        <v>1.1200000000000002E-2</v>
      </c>
      <c r="O20" s="80">
        <v>2E-3</v>
      </c>
      <c r="P20" s="81">
        <v>8.1000000000000013E-3</v>
      </c>
      <c r="Q20" s="82">
        <v>3.0000000000000001E-3</v>
      </c>
      <c r="R20" s="81">
        <v>6.5000000000000006E-3</v>
      </c>
      <c r="S20" s="82">
        <v>1.8E-3</v>
      </c>
      <c r="T20" s="83">
        <v>6.6E-3</v>
      </c>
      <c r="U20" s="61">
        <v>2E-3</v>
      </c>
      <c r="V20" s="83">
        <v>6.1000000000000004E-3</v>
      </c>
      <c r="W20" s="61">
        <v>2.5000000000000001E-3</v>
      </c>
      <c r="X20" s="98">
        <v>5.3E-3</v>
      </c>
      <c r="Y20" s="99">
        <v>3.0999999999999999E-3</v>
      </c>
      <c r="Z20" s="98">
        <v>5.0000000000000001E-3</v>
      </c>
      <c r="AA20" s="99">
        <v>2.8999999999999998E-3</v>
      </c>
      <c r="AB20" s="98">
        <v>4.0000000000000001E-3</v>
      </c>
      <c r="AC20" s="99">
        <v>2.7000000000000001E-3</v>
      </c>
      <c r="AD20" s="98">
        <v>4.7000000000000002E-3</v>
      </c>
      <c r="AE20" s="99">
        <v>3.8999999999999998E-3</v>
      </c>
      <c r="AF20" s="98">
        <v>6.4000000000000003E-3</v>
      </c>
      <c r="AG20" s="99">
        <v>4.1999999999999997E-3</v>
      </c>
    </row>
    <row r="21" spans="1:33" x14ac:dyDescent="0.3">
      <c r="A21">
        <v>7</v>
      </c>
      <c r="B21" s="16" t="s">
        <v>14</v>
      </c>
      <c r="D21" s="27"/>
      <c r="E21" s="27">
        <v>5.1999999999999998E-3</v>
      </c>
      <c r="F21" s="59">
        <v>2.5999999999999999E-3</v>
      </c>
      <c r="G21" s="57">
        <v>5.7999999999999996E-3</v>
      </c>
      <c r="H21" s="59">
        <v>5.4999999999999997E-3</v>
      </c>
      <c r="I21" s="59">
        <v>3.8E-3</v>
      </c>
      <c r="J21" s="59">
        <v>5.4000000000000003E-3</v>
      </c>
      <c r="K21" s="62">
        <v>5.5000000000000005E-3</v>
      </c>
      <c r="L21" s="59">
        <v>3.7000000000000002E-3</v>
      </c>
      <c r="M21" s="57">
        <v>4.7999999999999996E-3</v>
      </c>
      <c r="N21" s="79">
        <v>8.6999999999999994E-3</v>
      </c>
      <c r="O21" s="80">
        <v>3.7000000000000002E-3</v>
      </c>
      <c r="P21" s="81">
        <v>8.8000000000000005E-3</v>
      </c>
      <c r="Q21" s="82">
        <v>2.7000000000000001E-3</v>
      </c>
      <c r="R21" s="81">
        <v>7.4000000000000003E-3</v>
      </c>
      <c r="S21" s="82">
        <v>2.8000000000000004E-3</v>
      </c>
      <c r="T21" s="83">
        <v>5.4000000000000003E-3</v>
      </c>
      <c r="U21" s="61">
        <v>4.0000000000000001E-3</v>
      </c>
      <c r="V21" s="83">
        <v>6.3E-3</v>
      </c>
      <c r="W21" s="61">
        <v>4.3E-3</v>
      </c>
      <c r="X21" s="98">
        <v>7.9000000000000008E-3</v>
      </c>
      <c r="Y21" s="99">
        <v>4.7999999999999996E-3</v>
      </c>
      <c r="Z21" s="98">
        <v>8.0999999999999996E-3</v>
      </c>
      <c r="AA21" s="99">
        <v>3.5000000000000001E-3</v>
      </c>
      <c r="AB21" s="98">
        <v>7.4000000000000003E-3</v>
      </c>
      <c r="AC21" s="99">
        <v>3.0999999999999999E-3</v>
      </c>
      <c r="AD21" s="98">
        <v>8.5000000000000006E-3</v>
      </c>
      <c r="AE21" s="99">
        <v>4.7000000000000002E-3</v>
      </c>
      <c r="AF21" s="98">
        <v>9.7000000000000003E-3</v>
      </c>
      <c r="AG21" s="99">
        <v>5.3E-3</v>
      </c>
    </row>
    <row r="22" spans="1:33" x14ac:dyDescent="0.3">
      <c r="A22">
        <v>8</v>
      </c>
      <c r="B22" s="16" t="s">
        <v>15</v>
      </c>
      <c r="D22" s="27"/>
      <c r="E22" s="27">
        <v>4.8999999999999998E-3</v>
      </c>
      <c r="F22" s="59">
        <v>1.4E-3</v>
      </c>
      <c r="G22" s="57">
        <v>2.7000000000000001E-3</v>
      </c>
      <c r="H22" s="59">
        <v>5.7000000000000002E-3</v>
      </c>
      <c r="I22" s="59">
        <v>2.5000000000000001E-3</v>
      </c>
      <c r="J22" s="59">
        <v>4.8999999999999998E-3</v>
      </c>
      <c r="K22" s="62">
        <v>5.4000000000000003E-3</v>
      </c>
      <c r="L22" s="59">
        <v>4.5000000000000005E-3</v>
      </c>
      <c r="M22" s="57">
        <v>3.7000000000000002E-3</v>
      </c>
      <c r="N22" s="79">
        <v>1.1399999999999999E-2</v>
      </c>
      <c r="O22" s="80">
        <v>2.5999999999999999E-3</v>
      </c>
      <c r="P22" s="81">
        <v>1.1299999999999999E-2</v>
      </c>
      <c r="Q22" s="82">
        <v>4.0999999999999995E-3</v>
      </c>
      <c r="R22" s="81">
        <v>7.9000000000000008E-3</v>
      </c>
      <c r="S22" s="82">
        <v>2.3999999999999998E-3</v>
      </c>
      <c r="T22" s="83">
        <v>5.1999999999999998E-3</v>
      </c>
      <c r="U22" s="61">
        <v>1.6000000000000001E-3</v>
      </c>
      <c r="V22" s="83">
        <v>4.4999999999999997E-3</v>
      </c>
      <c r="W22" s="61">
        <v>2.2000000000000001E-3</v>
      </c>
      <c r="X22" s="98">
        <v>4.7000000000000002E-3</v>
      </c>
      <c r="Y22" s="99">
        <v>3.7000000000000002E-3</v>
      </c>
      <c r="Z22" s="98">
        <v>5.4000000000000003E-3</v>
      </c>
      <c r="AA22" s="99">
        <v>3.3999999999999998E-3</v>
      </c>
      <c r="AB22" s="98">
        <v>5.4000000000000003E-3</v>
      </c>
      <c r="AC22" s="99">
        <v>3.5000000000000001E-3</v>
      </c>
      <c r="AD22" s="98">
        <v>6.3E-3</v>
      </c>
      <c r="AE22" s="99">
        <v>5.4999999999999997E-3</v>
      </c>
      <c r="AF22" s="98">
        <v>7.0000000000000001E-3</v>
      </c>
      <c r="AG22" s="99">
        <v>4.5999999999999999E-3</v>
      </c>
    </row>
    <row r="23" spans="1:33" x14ac:dyDescent="0.3">
      <c r="A23">
        <v>9</v>
      </c>
      <c r="B23" s="16" t="s">
        <v>16</v>
      </c>
      <c r="D23" s="27"/>
      <c r="E23" s="27">
        <v>5.3E-3</v>
      </c>
      <c r="F23" s="59">
        <v>3.0999999999999999E-3</v>
      </c>
      <c r="G23" s="57">
        <v>4.7999999999999996E-3</v>
      </c>
      <c r="H23" s="59">
        <v>5.3E-3</v>
      </c>
      <c r="I23" s="59">
        <v>3.0999999999999999E-3</v>
      </c>
      <c r="J23" s="59">
        <v>4.3E-3</v>
      </c>
      <c r="K23" s="62">
        <v>4.5999999999999999E-3</v>
      </c>
      <c r="L23" s="59">
        <v>3.4000000000000002E-3</v>
      </c>
      <c r="M23" s="57">
        <v>4.6999999999999993E-3</v>
      </c>
      <c r="N23" s="79">
        <v>7.4000000000000003E-3</v>
      </c>
      <c r="O23" s="80">
        <v>4.4000000000000003E-3</v>
      </c>
      <c r="P23" s="81">
        <v>7.0999999999999995E-3</v>
      </c>
      <c r="Q23" s="82">
        <v>2.8999999999999998E-3</v>
      </c>
      <c r="R23" s="81">
        <v>6.0999999999999995E-3</v>
      </c>
      <c r="S23" s="82">
        <v>2.5999999999999999E-3</v>
      </c>
      <c r="T23" s="83">
        <v>7.6E-3</v>
      </c>
      <c r="U23" s="61">
        <v>3.8999999999999998E-3</v>
      </c>
      <c r="V23" s="83">
        <v>8.3999999999999995E-3</v>
      </c>
      <c r="W23" s="61">
        <v>4.0000000000000001E-3</v>
      </c>
      <c r="X23" s="98">
        <v>9.1999999999999998E-3</v>
      </c>
      <c r="Y23" s="99">
        <v>4.7999999999999996E-3</v>
      </c>
      <c r="Z23" s="98">
        <v>1.04E-2</v>
      </c>
      <c r="AA23" s="99">
        <v>4.3E-3</v>
      </c>
      <c r="AB23" s="98">
        <v>9.9000000000000008E-3</v>
      </c>
      <c r="AC23" s="99">
        <v>3.8E-3</v>
      </c>
      <c r="AD23" s="98">
        <v>1.04E-2</v>
      </c>
      <c r="AE23" s="99">
        <v>5.1000000000000004E-3</v>
      </c>
      <c r="AF23" s="98">
        <v>1.18E-2</v>
      </c>
      <c r="AG23" s="99">
        <v>5.7000000000000002E-3</v>
      </c>
    </row>
    <row r="24" spans="1:33" x14ac:dyDescent="0.3">
      <c r="A24">
        <v>10</v>
      </c>
      <c r="B24" s="16" t="s">
        <v>17</v>
      </c>
      <c r="D24" s="27"/>
      <c r="E24" s="27">
        <v>3.3E-3</v>
      </c>
      <c r="F24" s="59">
        <v>8.9999999999999998E-4</v>
      </c>
      <c r="G24" s="57">
        <v>1.1999999999999999E-3</v>
      </c>
      <c r="H24" s="59">
        <v>3.2000000000000002E-3</v>
      </c>
      <c r="I24" s="59">
        <v>1.2999999999999999E-3</v>
      </c>
      <c r="J24" s="59">
        <v>2.0999999999999999E-3</v>
      </c>
      <c r="K24" s="62">
        <v>3.2000000000000002E-3</v>
      </c>
      <c r="L24" s="59">
        <v>1.4000000000000002E-3</v>
      </c>
      <c r="M24" s="57">
        <v>2.2000000000000001E-3</v>
      </c>
      <c r="N24" s="79">
        <v>4.6999999999999993E-3</v>
      </c>
      <c r="O24" s="80">
        <v>2.3999999999999998E-3</v>
      </c>
      <c r="P24" s="81">
        <v>4.8999999999999998E-3</v>
      </c>
      <c r="Q24" s="82">
        <v>2.8000000000000004E-3</v>
      </c>
      <c r="R24" s="81">
        <v>4.8999999999999998E-3</v>
      </c>
      <c r="S24" s="82">
        <v>2.8000000000000004E-3</v>
      </c>
      <c r="T24" s="83">
        <v>8.0999999999999996E-3</v>
      </c>
      <c r="U24" s="61">
        <v>3.3E-3</v>
      </c>
      <c r="V24" s="83">
        <v>8.0000000000000002E-3</v>
      </c>
      <c r="W24" s="61">
        <v>3.3E-3</v>
      </c>
      <c r="X24" s="98">
        <v>7.1000000000000004E-3</v>
      </c>
      <c r="Y24" s="99">
        <v>2.8999999999999998E-3</v>
      </c>
      <c r="Z24" s="98">
        <v>7.7000000000000002E-3</v>
      </c>
      <c r="AA24" s="99">
        <v>2.3E-3</v>
      </c>
      <c r="AB24" s="98">
        <v>7.7000000000000002E-3</v>
      </c>
      <c r="AC24" s="99">
        <v>2.5000000000000001E-3</v>
      </c>
      <c r="AD24" s="98">
        <v>8.8000000000000005E-3</v>
      </c>
      <c r="AE24" s="99">
        <v>4.7000000000000002E-3</v>
      </c>
      <c r="AF24" s="98">
        <v>0.01</v>
      </c>
      <c r="AG24" s="99">
        <v>4.4000000000000003E-3</v>
      </c>
    </row>
    <row r="25" spans="1:33" x14ac:dyDescent="0.3">
      <c r="A25">
        <v>11</v>
      </c>
      <c r="B25" s="16" t="s">
        <v>18</v>
      </c>
      <c r="D25" s="27"/>
      <c r="E25" s="27">
        <v>2.3999999999999998E-3</v>
      </c>
      <c r="F25" s="59">
        <v>6.9999999999999999E-4</v>
      </c>
      <c r="G25" s="57">
        <v>5.9999999999999995E-4</v>
      </c>
      <c r="H25" s="59">
        <v>2.5999999999999999E-3</v>
      </c>
      <c r="I25" s="59">
        <v>1.2999999999999999E-3</v>
      </c>
      <c r="J25" s="59">
        <v>1E-3</v>
      </c>
      <c r="K25" s="62">
        <v>2.5000000000000001E-3</v>
      </c>
      <c r="L25" s="59">
        <v>1.1999999999999999E-3</v>
      </c>
      <c r="M25" s="57">
        <v>1.4000000000000002E-3</v>
      </c>
      <c r="N25" s="79">
        <v>4.0999999999999995E-3</v>
      </c>
      <c r="O25" s="80">
        <v>3.7000000000000002E-3</v>
      </c>
      <c r="P25" s="81">
        <v>2.7000000000000001E-3</v>
      </c>
      <c r="Q25" s="82">
        <v>5.7999999999999996E-3</v>
      </c>
      <c r="R25" s="81">
        <v>2.8999999999999998E-3</v>
      </c>
      <c r="S25" s="82">
        <v>7.1999999999999998E-3</v>
      </c>
      <c r="T25" s="83">
        <v>3.8999999999999998E-3</v>
      </c>
      <c r="U25" s="61">
        <v>1.8E-3</v>
      </c>
      <c r="V25" s="83">
        <v>5.1000000000000004E-3</v>
      </c>
      <c r="W25" s="61">
        <v>1.6999999999999999E-3</v>
      </c>
      <c r="X25" s="98">
        <v>5.3E-3</v>
      </c>
      <c r="Y25" s="99">
        <v>1.9E-3</v>
      </c>
      <c r="Z25" s="98">
        <v>6.1999999999999998E-3</v>
      </c>
      <c r="AA25" s="99">
        <v>1.6000000000000001E-3</v>
      </c>
      <c r="AB25" s="98">
        <v>5.8999999999999999E-3</v>
      </c>
      <c r="AC25" s="99">
        <v>1.6000000000000001E-3</v>
      </c>
      <c r="AD25" s="98">
        <v>6.1000000000000004E-3</v>
      </c>
      <c r="AE25" s="99">
        <v>2.7000000000000001E-3</v>
      </c>
      <c r="AF25" s="98">
        <v>7.1999999999999998E-3</v>
      </c>
      <c r="AG25" s="99">
        <v>2.5000000000000001E-3</v>
      </c>
    </row>
    <row r="26" spans="1:33" x14ac:dyDescent="0.3">
      <c r="A26">
        <v>12</v>
      </c>
      <c r="B26" s="16" t="s">
        <v>19</v>
      </c>
      <c r="D26" s="27"/>
      <c r="E26" s="27">
        <v>5.1999999999999998E-3</v>
      </c>
      <c r="F26" s="59">
        <v>1.6000000000000001E-3</v>
      </c>
      <c r="G26" s="57">
        <v>3.2000000000000002E-3</v>
      </c>
      <c r="H26" s="59">
        <v>5.5999999999999999E-3</v>
      </c>
      <c r="I26" s="59">
        <v>2.2000000000000001E-3</v>
      </c>
      <c r="J26" s="59">
        <v>3.7000000000000002E-3</v>
      </c>
      <c r="K26" s="62">
        <v>5.6999999999999993E-3</v>
      </c>
      <c r="L26" s="59">
        <v>2.2000000000000001E-3</v>
      </c>
      <c r="M26" s="57">
        <v>3.7000000000000002E-3</v>
      </c>
      <c r="N26" s="79">
        <v>8.199999999999999E-3</v>
      </c>
      <c r="O26" s="80">
        <v>3.3E-3</v>
      </c>
      <c r="P26" s="81">
        <v>7.8000000000000005E-3</v>
      </c>
      <c r="Q26" s="82">
        <v>3.5999999999999999E-3</v>
      </c>
      <c r="R26" s="81">
        <v>7.3000000000000001E-3</v>
      </c>
      <c r="S26" s="82">
        <v>3.4000000000000002E-3</v>
      </c>
      <c r="T26" s="83">
        <v>7.6E-3</v>
      </c>
      <c r="U26" s="61">
        <v>3.3999999999999998E-3</v>
      </c>
      <c r="V26" s="83">
        <v>7.6E-3</v>
      </c>
      <c r="W26" s="61">
        <v>3.5000000000000001E-3</v>
      </c>
      <c r="X26" s="98">
        <v>7.7999999999999996E-3</v>
      </c>
      <c r="Y26" s="99">
        <v>3.7000000000000002E-3</v>
      </c>
      <c r="Z26" s="98">
        <v>8.0000000000000002E-3</v>
      </c>
      <c r="AA26" s="99">
        <v>3.0000000000000001E-3</v>
      </c>
      <c r="AB26" s="98">
        <v>7.1000000000000004E-3</v>
      </c>
      <c r="AC26" s="99">
        <v>2.8999999999999998E-3</v>
      </c>
      <c r="AD26" s="98">
        <v>7.6E-3</v>
      </c>
      <c r="AE26" s="99">
        <v>4.1000000000000003E-3</v>
      </c>
      <c r="AF26" s="98">
        <v>9.4000000000000004E-3</v>
      </c>
      <c r="AG26" s="99">
        <v>4.4000000000000003E-3</v>
      </c>
    </row>
    <row r="27" spans="1:33" x14ac:dyDescent="0.3">
      <c r="A27">
        <v>13</v>
      </c>
      <c r="B27" s="16" t="s">
        <v>20</v>
      </c>
      <c r="D27" s="27"/>
      <c r="E27" s="27">
        <v>6.0000000000000001E-3</v>
      </c>
      <c r="F27" s="59">
        <v>2.3999999999999998E-3</v>
      </c>
      <c r="G27" s="57">
        <v>4.5999999999999999E-3</v>
      </c>
      <c r="H27" s="59">
        <v>8.6999999999999994E-3</v>
      </c>
      <c r="I27" s="59">
        <v>4.1000000000000003E-3</v>
      </c>
      <c r="J27" s="59">
        <v>4.8999999999999998E-3</v>
      </c>
      <c r="K27" s="62">
        <v>9.1000000000000004E-3</v>
      </c>
      <c r="L27" s="59">
        <v>4.0000000000000001E-3</v>
      </c>
      <c r="M27" s="57">
        <v>4.3E-3</v>
      </c>
      <c r="N27" s="79">
        <v>1.32E-2</v>
      </c>
      <c r="O27" s="80">
        <v>4.0000000000000001E-3</v>
      </c>
      <c r="P27" s="81">
        <v>1.3100000000000001E-2</v>
      </c>
      <c r="Q27" s="82">
        <v>4.5000000000000005E-3</v>
      </c>
      <c r="R27" s="81">
        <v>1.2E-2</v>
      </c>
      <c r="S27" s="82">
        <v>3.9000000000000003E-3</v>
      </c>
      <c r="T27" s="83">
        <v>1.14E-2</v>
      </c>
      <c r="U27" s="61">
        <v>4.1999999999999997E-3</v>
      </c>
      <c r="V27" s="83">
        <v>1.03E-2</v>
      </c>
      <c r="W27" s="61">
        <v>4.5999999999999999E-3</v>
      </c>
      <c r="X27" s="98">
        <v>1.0699999999999999E-2</v>
      </c>
      <c r="Y27" s="99">
        <v>5.5999999999999999E-3</v>
      </c>
      <c r="Z27" s="98">
        <v>1.15E-2</v>
      </c>
      <c r="AA27" s="99">
        <v>4.7000000000000002E-3</v>
      </c>
      <c r="AB27" s="98">
        <v>1.0699999999999999E-2</v>
      </c>
      <c r="AC27" s="99">
        <v>4.7000000000000002E-3</v>
      </c>
      <c r="AD27" s="98">
        <v>1.2200000000000001E-2</v>
      </c>
      <c r="AE27" s="99">
        <v>7.6E-3</v>
      </c>
      <c r="AF27" s="98">
        <v>1.47E-2</v>
      </c>
      <c r="AG27" s="99">
        <v>7.3000000000000001E-3</v>
      </c>
    </row>
    <row r="28" spans="1:33" x14ac:dyDescent="0.3">
      <c r="A28">
        <v>14</v>
      </c>
      <c r="B28" s="16" t="s">
        <v>21</v>
      </c>
      <c r="D28" s="27"/>
      <c r="E28" s="27">
        <v>7.4999999999999997E-3</v>
      </c>
      <c r="F28" s="59">
        <v>1.6000000000000001E-3</v>
      </c>
      <c r="G28" s="57">
        <v>2.0999999999999999E-3</v>
      </c>
      <c r="H28" s="59">
        <v>8.2000000000000007E-3</v>
      </c>
      <c r="I28" s="59">
        <v>3.0999999999999999E-3</v>
      </c>
      <c r="J28" s="59">
        <v>2.7000000000000001E-3</v>
      </c>
      <c r="K28" s="62">
        <v>7.3000000000000001E-3</v>
      </c>
      <c r="L28" s="59">
        <v>3.4999999999999996E-3</v>
      </c>
      <c r="M28" s="57">
        <v>3.4999999999999996E-3</v>
      </c>
      <c r="N28" s="79">
        <v>1.1899999999999999E-2</v>
      </c>
      <c r="O28" s="80">
        <v>3.4999999999999996E-3</v>
      </c>
      <c r="P28" s="81">
        <v>1.26E-2</v>
      </c>
      <c r="Q28" s="82">
        <v>3.5999999999999999E-3</v>
      </c>
      <c r="R28" s="81">
        <v>1.15E-2</v>
      </c>
      <c r="S28" s="82">
        <v>3.7000000000000002E-3</v>
      </c>
      <c r="T28" s="83">
        <v>1.1900000000000001E-2</v>
      </c>
      <c r="U28" s="61">
        <v>1.2999999999999999E-3</v>
      </c>
      <c r="V28" s="83">
        <v>1.14E-2</v>
      </c>
      <c r="W28" s="61">
        <v>1.6999999999999999E-3</v>
      </c>
      <c r="X28" s="98">
        <v>1.06E-2</v>
      </c>
      <c r="Y28" s="99">
        <v>3.0999999999999999E-3</v>
      </c>
      <c r="Z28" s="98">
        <v>1.0800000000000001E-2</v>
      </c>
      <c r="AA28" s="99">
        <v>4.1999999999999997E-3</v>
      </c>
      <c r="AB28" s="98">
        <v>1.2E-2</v>
      </c>
      <c r="AC28" s="99">
        <v>4.8999999999999998E-3</v>
      </c>
      <c r="AD28" s="98">
        <v>1.6400000000000001E-2</v>
      </c>
      <c r="AE28" s="99">
        <v>6.8999999999999999E-3</v>
      </c>
      <c r="AF28" s="98">
        <v>1.5699999999999999E-2</v>
      </c>
      <c r="AG28" s="99">
        <v>6.1999999999999998E-3</v>
      </c>
    </row>
    <row r="29" spans="1:33" x14ac:dyDescent="0.3">
      <c r="A29">
        <v>15</v>
      </c>
      <c r="B29" s="16" t="s">
        <v>22</v>
      </c>
      <c r="D29" s="27"/>
      <c r="E29" s="27">
        <v>1.1900000000000001E-2</v>
      </c>
      <c r="F29" s="59">
        <v>3.3999999999999998E-3</v>
      </c>
      <c r="G29" s="57">
        <v>6.0000000000000001E-3</v>
      </c>
      <c r="H29" s="59">
        <v>1.2800000000000001E-2</v>
      </c>
      <c r="I29" s="59">
        <v>3.8E-3</v>
      </c>
      <c r="J29" s="59">
        <v>7.6E-3</v>
      </c>
      <c r="K29" s="62">
        <v>1.09E-2</v>
      </c>
      <c r="L29" s="59">
        <v>4.0000000000000001E-3</v>
      </c>
      <c r="M29" s="57">
        <v>6.3E-3</v>
      </c>
      <c r="N29" s="79">
        <v>1.47E-2</v>
      </c>
      <c r="O29" s="80">
        <v>4.6999999999999993E-3</v>
      </c>
      <c r="P29" s="81">
        <v>1.5100000000000001E-2</v>
      </c>
      <c r="Q29" s="82">
        <v>3.5999999999999999E-3</v>
      </c>
      <c r="R29" s="81">
        <v>1.32E-2</v>
      </c>
      <c r="S29" s="82">
        <v>3.4000000000000002E-3</v>
      </c>
      <c r="T29" s="83">
        <v>1.29E-2</v>
      </c>
      <c r="U29" s="61">
        <v>5.4000000000000003E-3</v>
      </c>
      <c r="V29" s="83">
        <v>1.11E-2</v>
      </c>
      <c r="W29" s="61">
        <v>5.1999999999999998E-3</v>
      </c>
      <c r="X29" s="98">
        <v>1.12E-2</v>
      </c>
      <c r="Y29" s="99">
        <v>5.1000000000000004E-3</v>
      </c>
      <c r="Z29" s="98">
        <v>1.15E-2</v>
      </c>
      <c r="AA29" s="99">
        <v>4.4000000000000003E-3</v>
      </c>
      <c r="AB29" s="98">
        <v>8.3000000000000001E-3</v>
      </c>
      <c r="AC29" s="99">
        <v>5.1000000000000004E-3</v>
      </c>
      <c r="AD29" s="98">
        <v>1.06E-2</v>
      </c>
      <c r="AE29" s="99">
        <v>7.7000000000000002E-3</v>
      </c>
      <c r="AF29" s="98">
        <v>1.37E-2</v>
      </c>
      <c r="AG29" s="99">
        <v>7.4999999999999997E-3</v>
      </c>
    </row>
    <row r="30" spans="1:33" x14ac:dyDescent="0.3">
      <c r="A30">
        <v>16</v>
      </c>
      <c r="B30" s="16" t="s">
        <v>23</v>
      </c>
      <c r="D30" s="27"/>
      <c r="E30" s="27">
        <v>1.01E-2</v>
      </c>
      <c r="F30" s="59">
        <v>2.3999999999999998E-3</v>
      </c>
      <c r="G30" s="57">
        <v>3.3999999999999998E-3</v>
      </c>
      <c r="H30" s="59">
        <v>1.06E-2</v>
      </c>
      <c r="I30" s="59">
        <v>2.8E-3</v>
      </c>
      <c r="J30" s="59">
        <v>4.3E-3</v>
      </c>
      <c r="K30" s="62">
        <v>8.199999999999999E-3</v>
      </c>
      <c r="L30" s="59">
        <v>3.0000000000000001E-3</v>
      </c>
      <c r="M30" s="57">
        <v>5.1000000000000004E-3</v>
      </c>
      <c r="N30" s="79">
        <v>9.4999999999999998E-3</v>
      </c>
      <c r="O30" s="80">
        <v>5.3E-3</v>
      </c>
      <c r="P30" s="81">
        <v>9.300000000000001E-3</v>
      </c>
      <c r="Q30" s="82">
        <v>4.7999999999999996E-3</v>
      </c>
      <c r="R30" s="81">
        <v>8.6E-3</v>
      </c>
      <c r="S30" s="82">
        <v>5.4000000000000003E-3</v>
      </c>
      <c r="T30" s="83">
        <v>1.37E-2</v>
      </c>
      <c r="U30" s="61">
        <v>6.4999999999999997E-3</v>
      </c>
      <c r="V30" s="83">
        <v>1.37E-2</v>
      </c>
      <c r="W30" s="61">
        <v>6.6E-3</v>
      </c>
      <c r="X30" s="98">
        <v>1.3299999999999999E-2</v>
      </c>
      <c r="Y30" s="99">
        <v>5.5999999999999999E-3</v>
      </c>
      <c r="Z30" s="98">
        <v>1.47E-2</v>
      </c>
      <c r="AA30" s="99">
        <v>4.4999999999999997E-3</v>
      </c>
      <c r="AB30" s="98">
        <v>1.41E-2</v>
      </c>
      <c r="AC30" s="99">
        <v>4.3E-3</v>
      </c>
      <c r="AD30" s="98">
        <v>1.5900000000000001E-2</v>
      </c>
      <c r="AE30" s="99">
        <v>5.4000000000000003E-3</v>
      </c>
      <c r="AF30" s="98">
        <v>1.78E-2</v>
      </c>
      <c r="AG30" s="99">
        <v>6.7999999999999996E-3</v>
      </c>
    </row>
    <row r="31" spans="1:33" x14ac:dyDescent="0.3">
      <c r="A31">
        <v>17</v>
      </c>
      <c r="B31" s="16" t="s">
        <v>24</v>
      </c>
      <c r="D31" s="27"/>
      <c r="E31" s="27">
        <v>5.5999999999999999E-3</v>
      </c>
      <c r="F31" s="59">
        <v>2.3999999999999998E-3</v>
      </c>
      <c r="G31" s="57">
        <v>5.5999999999999999E-3</v>
      </c>
      <c r="H31" s="59">
        <v>5.4999999999999997E-3</v>
      </c>
      <c r="I31" s="59">
        <v>3.2000000000000002E-3</v>
      </c>
      <c r="J31" s="59">
        <v>5.4000000000000003E-3</v>
      </c>
      <c r="K31" s="62">
        <v>5.4000000000000003E-3</v>
      </c>
      <c r="L31" s="59">
        <v>3.4999999999999996E-3</v>
      </c>
      <c r="M31" s="57">
        <v>5.0000000000000001E-3</v>
      </c>
      <c r="N31" s="79">
        <v>8.6999999999999994E-3</v>
      </c>
      <c r="O31" s="80">
        <v>4.4000000000000003E-3</v>
      </c>
      <c r="P31" s="81">
        <v>8.6E-3</v>
      </c>
      <c r="Q31" s="82">
        <v>4.7999999999999996E-3</v>
      </c>
      <c r="R31" s="81">
        <v>8.199999999999999E-3</v>
      </c>
      <c r="S31" s="82">
        <v>4.4000000000000003E-3</v>
      </c>
      <c r="T31" s="83">
        <v>8.3000000000000001E-3</v>
      </c>
      <c r="U31" s="61">
        <v>4.7999999999999996E-3</v>
      </c>
      <c r="V31" s="83">
        <v>8.6E-3</v>
      </c>
      <c r="W31" s="61">
        <v>5.1999999999999998E-3</v>
      </c>
      <c r="X31" s="98">
        <v>9.1999999999999998E-3</v>
      </c>
      <c r="Y31" s="99">
        <v>6.1000000000000004E-3</v>
      </c>
      <c r="Z31" s="98">
        <v>9.9000000000000008E-3</v>
      </c>
      <c r="AA31" s="99">
        <v>4.7999999999999996E-3</v>
      </c>
      <c r="AB31" s="98">
        <v>8.9999999999999993E-3</v>
      </c>
      <c r="AC31" s="99">
        <v>4.4999999999999997E-3</v>
      </c>
      <c r="AD31" s="98">
        <v>9.7999999999999997E-3</v>
      </c>
      <c r="AE31" s="99">
        <v>7.0000000000000001E-3</v>
      </c>
      <c r="AF31" s="98">
        <v>1.18E-2</v>
      </c>
      <c r="AG31" s="99">
        <v>7.4999999999999997E-3</v>
      </c>
    </row>
    <row r="32" spans="1:33" x14ac:dyDescent="0.3">
      <c r="A32">
        <v>18</v>
      </c>
      <c r="B32" s="16" t="s">
        <v>25</v>
      </c>
      <c r="D32" s="27"/>
      <c r="E32" s="27">
        <v>1.77E-2</v>
      </c>
      <c r="F32" s="59">
        <v>4.4999999999999997E-3</v>
      </c>
      <c r="G32" s="57">
        <v>8.2000000000000007E-3</v>
      </c>
      <c r="H32" s="59">
        <v>1.32E-2</v>
      </c>
      <c r="I32" s="59">
        <v>5.5999999999999999E-3</v>
      </c>
      <c r="J32" s="59">
        <v>9.4000000000000004E-3</v>
      </c>
      <c r="K32" s="62">
        <v>1.3999999999999999E-2</v>
      </c>
      <c r="L32" s="59">
        <v>6.0000000000000001E-3</v>
      </c>
      <c r="M32" s="57">
        <v>8.8000000000000005E-3</v>
      </c>
      <c r="N32" s="79">
        <v>2.2700000000000001E-2</v>
      </c>
      <c r="O32" s="80">
        <v>7.4999999999999997E-3</v>
      </c>
      <c r="P32" s="81">
        <v>2.0499999999999997E-2</v>
      </c>
      <c r="Q32" s="82">
        <v>8.5000000000000006E-3</v>
      </c>
      <c r="R32" s="81">
        <v>2.12E-2</v>
      </c>
      <c r="S32" s="82">
        <v>7.0999999999999995E-3</v>
      </c>
      <c r="T32" s="83">
        <v>2.1600000000000001E-2</v>
      </c>
      <c r="U32" s="61">
        <v>8.8000000000000005E-3</v>
      </c>
      <c r="V32" s="83">
        <v>2.1999999999999999E-2</v>
      </c>
      <c r="W32" s="61">
        <v>9.5999999999999992E-3</v>
      </c>
      <c r="X32" s="98">
        <v>2.3800000000000002E-2</v>
      </c>
      <c r="Y32" s="99">
        <v>1.14E-2</v>
      </c>
      <c r="Z32" s="98">
        <v>2.5399999999999999E-2</v>
      </c>
      <c r="AA32" s="99">
        <v>9.4999999999999998E-3</v>
      </c>
      <c r="AB32" s="98">
        <v>2.58E-2</v>
      </c>
      <c r="AC32" s="99">
        <v>8.3999999999999995E-3</v>
      </c>
      <c r="AD32" s="98">
        <v>2.75E-2</v>
      </c>
      <c r="AE32" s="99">
        <v>1.15E-2</v>
      </c>
      <c r="AF32" s="98">
        <v>2.8400000000000002E-2</v>
      </c>
      <c r="AG32" s="99">
        <v>1.3599999999999999E-2</v>
      </c>
    </row>
    <row r="33" spans="1:33" x14ac:dyDescent="0.3">
      <c r="A33">
        <v>19</v>
      </c>
      <c r="B33" s="16" t="s">
        <v>26</v>
      </c>
      <c r="D33" s="27"/>
      <c r="E33" s="27">
        <v>7.9000000000000008E-3</v>
      </c>
      <c r="F33" s="59">
        <v>2E-3</v>
      </c>
      <c r="G33" s="57">
        <v>3.8E-3</v>
      </c>
      <c r="H33" s="59">
        <v>7.4000000000000003E-3</v>
      </c>
      <c r="I33" s="59">
        <v>2.8E-3</v>
      </c>
      <c r="J33" s="59">
        <v>3.8999999999999998E-3</v>
      </c>
      <c r="K33" s="62">
        <v>6.0000000000000001E-3</v>
      </c>
      <c r="L33" s="59">
        <v>2.7000000000000001E-3</v>
      </c>
      <c r="M33" s="57">
        <v>4.0999999999999995E-3</v>
      </c>
      <c r="N33" s="79">
        <v>8.6E-3</v>
      </c>
      <c r="O33" s="80">
        <v>3.3E-3</v>
      </c>
      <c r="P33" s="81">
        <v>9.8999999999999991E-3</v>
      </c>
      <c r="Q33" s="82">
        <v>4.0999999999999995E-3</v>
      </c>
      <c r="R33" s="81">
        <v>8.3000000000000001E-3</v>
      </c>
      <c r="S33" s="82">
        <v>3.9000000000000003E-3</v>
      </c>
      <c r="T33" s="83">
        <v>9.1999999999999998E-3</v>
      </c>
      <c r="U33" s="61">
        <v>6.7000000000000002E-3</v>
      </c>
      <c r="V33" s="83">
        <v>1.2999999999999999E-2</v>
      </c>
      <c r="W33" s="61">
        <v>6.1000000000000004E-3</v>
      </c>
      <c r="X33" s="98">
        <v>8.3000000000000001E-3</v>
      </c>
      <c r="Y33" s="99">
        <v>2.7000000000000001E-3</v>
      </c>
      <c r="Z33" s="98">
        <v>9.1999999999999998E-3</v>
      </c>
      <c r="AA33" s="99">
        <v>3.7000000000000002E-3</v>
      </c>
      <c r="AB33" s="98">
        <v>9.1000000000000004E-3</v>
      </c>
      <c r="AC33" s="99">
        <v>3.0999999999999999E-3</v>
      </c>
      <c r="AD33" s="98">
        <v>9.7000000000000003E-3</v>
      </c>
      <c r="AE33" s="99">
        <v>4.0000000000000001E-3</v>
      </c>
      <c r="AF33" s="98">
        <v>1.1599999999999999E-2</v>
      </c>
      <c r="AG33" s="99">
        <v>5.8999999999999999E-3</v>
      </c>
    </row>
    <row r="34" spans="1:33" x14ac:dyDescent="0.3">
      <c r="A34">
        <v>20</v>
      </c>
      <c r="B34" s="16" t="s">
        <v>27</v>
      </c>
      <c r="D34" s="27"/>
      <c r="E34" s="27">
        <v>3.7000000000000002E-3</v>
      </c>
      <c r="F34" s="59">
        <v>1.6999999999999999E-3</v>
      </c>
      <c r="G34" s="57">
        <v>3.0000000000000001E-3</v>
      </c>
      <c r="H34" s="59">
        <v>4.1000000000000003E-3</v>
      </c>
      <c r="I34" s="59">
        <v>2.3999999999999998E-3</v>
      </c>
      <c r="J34" s="59">
        <v>4.4999999999999997E-3</v>
      </c>
      <c r="K34" s="62">
        <v>4.0000000000000001E-3</v>
      </c>
      <c r="L34" s="59">
        <v>2.3E-3</v>
      </c>
      <c r="M34" s="57">
        <v>5.6999999999999993E-3</v>
      </c>
      <c r="N34" s="79">
        <v>6.6E-3</v>
      </c>
      <c r="O34" s="80">
        <v>7.3000000000000001E-3</v>
      </c>
      <c r="P34" s="81">
        <v>6.0000000000000001E-3</v>
      </c>
      <c r="Q34" s="82">
        <v>1.0200000000000001E-2</v>
      </c>
      <c r="R34" s="81">
        <v>5.8999999999999999E-3</v>
      </c>
      <c r="S34" s="82">
        <v>9.8999999999999991E-3</v>
      </c>
      <c r="T34" s="83">
        <v>6.4000000000000003E-3</v>
      </c>
      <c r="U34" s="61">
        <v>3.5000000000000001E-3</v>
      </c>
      <c r="V34" s="83">
        <v>6.4000000000000003E-3</v>
      </c>
      <c r="W34" s="61">
        <v>4.0000000000000001E-3</v>
      </c>
      <c r="X34" s="98">
        <v>6.7999999999999996E-3</v>
      </c>
      <c r="Y34" s="99">
        <v>4.7999999999999996E-3</v>
      </c>
      <c r="Z34" s="98">
        <v>7.1000000000000004E-3</v>
      </c>
      <c r="AA34" s="99">
        <v>3.5999999999999999E-3</v>
      </c>
      <c r="AB34" s="98">
        <v>6.1999999999999998E-3</v>
      </c>
      <c r="AC34" s="99">
        <v>3.5000000000000001E-3</v>
      </c>
      <c r="AD34" s="98">
        <v>6.4000000000000003E-3</v>
      </c>
      <c r="AE34" s="99">
        <v>6.1000000000000004E-3</v>
      </c>
      <c r="AF34" s="98">
        <v>8.0000000000000002E-3</v>
      </c>
      <c r="AG34" s="99">
        <v>6.1999999999999998E-3</v>
      </c>
    </row>
    <row r="35" spans="1:33" x14ac:dyDescent="0.3">
      <c r="A35">
        <v>21</v>
      </c>
      <c r="B35" s="16" t="s">
        <v>28</v>
      </c>
      <c r="D35" s="27"/>
      <c r="E35" s="27">
        <v>7.6E-3</v>
      </c>
      <c r="F35" s="59">
        <v>2.7000000000000001E-3</v>
      </c>
      <c r="G35" s="57">
        <v>2.8999999999999998E-3</v>
      </c>
      <c r="H35" s="59">
        <v>8.3999999999999995E-3</v>
      </c>
      <c r="I35" s="59">
        <v>3.3E-3</v>
      </c>
      <c r="J35" s="59">
        <v>3.7000000000000002E-3</v>
      </c>
      <c r="K35" s="62">
        <v>6.7000000000000002E-3</v>
      </c>
      <c r="L35" s="59">
        <v>2.3999999999999998E-3</v>
      </c>
      <c r="M35" s="57">
        <v>8.5000000000000006E-3</v>
      </c>
      <c r="N35" s="79">
        <v>7.1999999999999998E-3</v>
      </c>
      <c r="O35" s="80">
        <v>9.1000000000000004E-3</v>
      </c>
      <c r="P35" s="81">
        <v>8.3999999999999995E-3</v>
      </c>
      <c r="Q35" s="82">
        <v>5.8999999999999999E-3</v>
      </c>
      <c r="R35" s="81">
        <v>8.8000000000000005E-3</v>
      </c>
      <c r="S35" s="82">
        <v>5.5000000000000005E-3</v>
      </c>
      <c r="T35" s="83">
        <v>1.4999999999999999E-2</v>
      </c>
      <c r="U35" s="61">
        <v>3.3E-3</v>
      </c>
      <c r="V35" s="83">
        <v>1.7899999999999999E-2</v>
      </c>
      <c r="W35" s="61">
        <v>3.5000000000000001E-3</v>
      </c>
      <c r="X35" s="98">
        <v>2.2200000000000001E-2</v>
      </c>
      <c r="Y35" s="99">
        <v>5.1999999999999998E-3</v>
      </c>
      <c r="Z35" s="98">
        <v>2.41E-2</v>
      </c>
      <c r="AA35" s="99">
        <v>4.7999999999999996E-3</v>
      </c>
      <c r="AB35" s="98">
        <v>0.02</v>
      </c>
      <c r="AC35" s="99">
        <v>3.5999999999999999E-3</v>
      </c>
      <c r="AD35" s="98">
        <v>1.8599999999999998E-2</v>
      </c>
      <c r="AE35" s="99">
        <v>5.4000000000000003E-3</v>
      </c>
      <c r="AF35" s="98">
        <v>2.2599999999999999E-2</v>
      </c>
      <c r="AG35" s="99">
        <v>6.4000000000000003E-3</v>
      </c>
    </row>
    <row r="36" spans="1:33" x14ac:dyDescent="0.3">
      <c r="A36">
        <v>22</v>
      </c>
      <c r="B36" s="16" t="s">
        <v>29</v>
      </c>
      <c r="D36" s="27"/>
      <c r="E36" s="27">
        <v>7.6E-3</v>
      </c>
      <c r="F36" s="59">
        <v>1.4E-3</v>
      </c>
      <c r="G36" s="57">
        <v>4.4999999999999997E-3</v>
      </c>
      <c r="H36" s="59">
        <v>3.5999999999999999E-3</v>
      </c>
      <c r="I36" s="59">
        <v>2.3E-3</v>
      </c>
      <c r="J36" s="59">
        <v>4.4999999999999997E-3</v>
      </c>
      <c r="K36" s="62">
        <v>3.4000000000000002E-3</v>
      </c>
      <c r="L36" s="59">
        <v>2.5000000000000001E-3</v>
      </c>
      <c r="M36" s="57">
        <v>4.7999999999999996E-3</v>
      </c>
      <c r="N36" s="79">
        <v>5.5000000000000005E-3</v>
      </c>
      <c r="O36" s="80">
        <v>4.0000000000000001E-3</v>
      </c>
      <c r="P36" s="81">
        <v>6.8999999999999999E-3</v>
      </c>
      <c r="Q36" s="82">
        <v>3.2000000000000002E-3</v>
      </c>
      <c r="R36" s="81">
        <v>6.4000000000000003E-3</v>
      </c>
      <c r="S36" s="82">
        <v>3.9000000000000003E-3</v>
      </c>
      <c r="T36" s="83">
        <v>4.5999999999999999E-3</v>
      </c>
      <c r="U36" s="61">
        <v>5.5999999999999999E-3</v>
      </c>
      <c r="V36" s="83">
        <v>5.8999999999999999E-3</v>
      </c>
      <c r="W36" s="61">
        <v>5.3E-3</v>
      </c>
      <c r="X36" s="98">
        <v>7.1999999999999998E-3</v>
      </c>
      <c r="Y36" s="99">
        <v>5.5999999999999999E-3</v>
      </c>
      <c r="Z36" s="98">
        <v>8.0000000000000002E-3</v>
      </c>
      <c r="AA36" s="99">
        <v>4.5999999999999999E-3</v>
      </c>
      <c r="AB36" s="98">
        <v>6.8999999999999999E-3</v>
      </c>
      <c r="AC36" s="99">
        <v>4.0000000000000001E-3</v>
      </c>
      <c r="AD36" s="98">
        <v>6.8999999999999999E-3</v>
      </c>
      <c r="AE36" s="99">
        <v>4.8999999999999998E-3</v>
      </c>
      <c r="AF36" s="98">
        <v>7.6E-3</v>
      </c>
      <c r="AG36" s="99">
        <v>6.0000000000000001E-3</v>
      </c>
    </row>
    <row r="37" spans="1:33" x14ac:dyDescent="0.3">
      <c r="A37">
        <v>23</v>
      </c>
      <c r="B37" s="16" t="s">
        <v>30</v>
      </c>
      <c r="D37" s="27"/>
      <c r="E37" s="27">
        <v>5.1000000000000004E-3</v>
      </c>
      <c r="F37" s="59">
        <v>1.6999999999999999E-3</v>
      </c>
      <c r="G37" s="57">
        <v>2E-3</v>
      </c>
      <c r="H37" s="59">
        <v>6.3E-3</v>
      </c>
      <c r="I37" s="59">
        <v>0</v>
      </c>
      <c r="J37" s="59">
        <v>2.8E-3</v>
      </c>
      <c r="K37" s="62">
        <v>5.5000000000000005E-3</v>
      </c>
      <c r="L37" s="59">
        <v>2.3E-3</v>
      </c>
      <c r="M37" s="57">
        <v>7.000000000000001E-4</v>
      </c>
      <c r="N37" s="79">
        <v>5.8999999999999999E-3</v>
      </c>
      <c r="O37" s="80">
        <v>2.0999999999999999E-3</v>
      </c>
      <c r="P37" s="81">
        <v>6.5000000000000006E-3</v>
      </c>
      <c r="Q37" s="82">
        <v>3.8E-3</v>
      </c>
      <c r="R37" s="81">
        <v>6.0999999999999995E-3</v>
      </c>
      <c r="S37" s="82">
        <v>6.8999999999999999E-3</v>
      </c>
      <c r="T37" s="83">
        <v>7.1000000000000004E-3</v>
      </c>
      <c r="U37" s="61">
        <v>3.3E-3</v>
      </c>
      <c r="V37" s="83">
        <v>9.7999999999999997E-3</v>
      </c>
      <c r="W37" s="61">
        <v>2.5000000000000001E-3</v>
      </c>
      <c r="X37" s="98">
        <v>1.0999999999999999E-2</v>
      </c>
      <c r="Y37" s="99">
        <v>2E-3</v>
      </c>
      <c r="Z37" s="98">
        <v>0.01</v>
      </c>
      <c r="AA37" s="99">
        <v>1.6999999999999999E-3</v>
      </c>
      <c r="AB37" s="98">
        <v>7.1000000000000004E-3</v>
      </c>
      <c r="AC37" s="99">
        <v>1.9E-3</v>
      </c>
      <c r="AD37" s="98">
        <v>7.7999999999999996E-3</v>
      </c>
      <c r="AE37" s="99">
        <v>3.0999999999999999E-3</v>
      </c>
      <c r="AF37" s="98">
        <v>1.2500000000000001E-2</v>
      </c>
      <c r="AG37" s="99">
        <v>2.5000000000000001E-3</v>
      </c>
    </row>
    <row r="38" spans="1:33" x14ac:dyDescent="0.3">
      <c r="A38">
        <v>24</v>
      </c>
      <c r="B38" s="16" t="s">
        <v>31</v>
      </c>
      <c r="D38" s="27"/>
      <c r="E38" s="27">
        <v>9.4999999999999998E-3</v>
      </c>
      <c r="F38" s="59">
        <v>8.9999999999999998E-4</v>
      </c>
      <c r="G38" s="57">
        <v>2E-3</v>
      </c>
      <c r="H38" s="59">
        <v>4.7000000000000002E-3</v>
      </c>
      <c r="I38" s="59">
        <v>1.1000000000000001E-3</v>
      </c>
      <c r="J38" s="59">
        <v>2.8E-3</v>
      </c>
      <c r="K38" s="62">
        <v>4.6999999999999993E-3</v>
      </c>
      <c r="L38" s="59">
        <v>5.9999999999999995E-4</v>
      </c>
      <c r="M38" s="57">
        <v>2.8999999999999998E-3</v>
      </c>
      <c r="N38" s="79">
        <v>4.5999999999999999E-3</v>
      </c>
      <c r="O38" s="80">
        <v>4.4000000000000003E-3</v>
      </c>
      <c r="P38" s="81">
        <v>3.4000000000000002E-3</v>
      </c>
      <c r="Q38" s="82">
        <v>6.3E-3</v>
      </c>
      <c r="R38" s="81">
        <v>4.0999999999999995E-3</v>
      </c>
      <c r="S38" s="82">
        <v>4.5999999999999999E-3</v>
      </c>
      <c r="T38" s="83">
        <v>4.7999999999999996E-3</v>
      </c>
      <c r="U38" s="61">
        <v>2.8E-3</v>
      </c>
      <c r="V38" s="83">
        <v>3.3999999999999998E-3</v>
      </c>
      <c r="W38" s="61">
        <v>2.7000000000000001E-3</v>
      </c>
      <c r="X38" s="98">
        <v>2.5000000000000001E-3</v>
      </c>
      <c r="Y38" s="99">
        <v>2.0999999999999999E-3</v>
      </c>
      <c r="Z38" s="98">
        <v>3.0000000000000001E-3</v>
      </c>
      <c r="AA38" s="99">
        <v>1.6000000000000001E-3</v>
      </c>
      <c r="AB38" s="98">
        <v>3.3999999999999998E-3</v>
      </c>
      <c r="AC38" s="99">
        <v>2E-3</v>
      </c>
      <c r="AD38" s="98">
        <v>5.5999999999999999E-3</v>
      </c>
      <c r="AE38" s="99">
        <v>3.3999999999999998E-3</v>
      </c>
      <c r="AF38" s="98">
        <v>5.5999999999999999E-3</v>
      </c>
      <c r="AG38" s="99">
        <v>3.2000000000000002E-3</v>
      </c>
    </row>
    <row r="39" spans="1:33" x14ac:dyDescent="0.3">
      <c r="A39">
        <v>25</v>
      </c>
      <c r="B39" s="16" t="s">
        <v>32</v>
      </c>
      <c r="D39" s="27"/>
      <c r="E39" s="27">
        <v>2.3999999999999998E-3</v>
      </c>
      <c r="F39" s="59">
        <v>5.9999999999999995E-4</v>
      </c>
      <c r="G39" s="57">
        <v>2.0000000000000001E-4</v>
      </c>
      <c r="H39" s="59">
        <v>7.7999999999999996E-3</v>
      </c>
      <c r="I39" s="59">
        <v>5.9999999999999995E-4</v>
      </c>
      <c r="J39" s="59">
        <v>1.8E-3</v>
      </c>
      <c r="K39" s="62">
        <v>8.6E-3</v>
      </c>
      <c r="L39" s="59">
        <v>4.0000000000000002E-4</v>
      </c>
      <c r="M39" s="57">
        <v>5.1000000000000004E-3</v>
      </c>
      <c r="N39" s="79">
        <v>1.6399999999999998E-2</v>
      </c>
      <c r="O39" s="80">
        <v>4.6999999999999993E-3</v>
      </c>
      <c r="P39" s="81">
        <v>1.55E-2</v>
      </c>
      <c r="Q39" s="82">
        <v>6.3E-3</v>
      </c>
      <c r="R39" s="81">
        <v>1.5300000000000001E-2</v>
      </c>
      <c r="S39" s="82">
        <v>6.8000000000000005E-3</v>
      </c>
      <c r="T39" s="83">
        <v>7.4999999999999997E-3</v>
      </c>
      <c r="U39" s="61">
        <v>5.1000000000000004E-3</v>
      </c>
      <c r="V39" s="83">
        <v>7.4000000000000003E-3</v>
      </c>
      <c r="W39" s="61">
        <v>5.4999999999999997E-3</v>
      </c>
      <c r="X39" s="98">
        <v>8.0000000000000002E-3</v>
      </c>
      <c r="Y39" s="99">
        <v>6.4999999999999997E-3</v>
      </c>
      <c r="Z39" s="98">
        <v>8.5000000000000006E-3</v>
      </c>
      <c r="AA39" s="99">
        <v>5.1000000000000004E-3</v>
      </c>
      <c r="AB39" s="98">
        <v>7.7000000000000002E-3</v>
      </c>
      <c r="AC39" s="99">
        <v>4.4999999999999997E-3</v>
      </c>
      <c r="AD39" s="98">
        <v>8.0999999999999996E-3</v>
      </c>
      <c r="AE39" s="99">
        <v>6.7999999999999996E-3</v>
      </c>
      <c r="AF39" s="98">
        <v>8.8999999999999999E-3</v>
      </c>
      <c r="AG39" s="99">
        <v>6.3E-3</v>
      </c>
    </row>
    <row r="40" spans="1:33" x14ac:dyDescent="0.3">
      <c r="A40">
        <v>26</v>
      </c>
      <c r="B40" s="16" t="s">
        <v>33</v>
      </c>
      <c r="D40" s="27"/>
      <c r="E40" s="27">
        <v>0.01</v>
      </c>
      <c r="F40" s="59">
        <v>5.9999999999999995E-4</v>
      </c>
      <c r="G40" s="57">
        <v>4.0000000000000002E-4</v>
      </c>
      <c r="H40" s="59">
        <v>4.8999999999999998E-3</v>
      </c>
      <c r="I40" s="59">
        <v>5.9999999999999995E-4</v>
      </c>
      <c r="J40" s="59">
        <v>6.9999999999999999E-4</v>
      </c>
      <c r="K40" s="62">
        <v>4.7999999999999996E-3</v>
      </c>
      <c r="L40" s="59">
        <v>8.9999999999999998E-4</v>
      </c>
      <c r="M40" s="57">
        <v>5.8999999999999999E-3</v>
      </c>
      <c r="N40" s="79">
        <v>8.5000000000000006E-3</v>
      </c>
      <c r="O40" s="80">
        <v>4.6999999999999993E-3</v>
      </c>
      <c r="P40" s="81">
        <v>8.6999999999999994E-3</v>
      </c>
      <c r="Q40" s="82">
        <v>6.3E-3</v>
      </c>
      <c r="R40" s="81">
        <v>8.3999999999999995E-3</v>
      </c>
      <c r="S40" s="82">
        <v>6.8000000000000005E-3</v>
      </c>
      <c r="T40" s="83">
        <v>7.7999999999999996E-3</v>
      </c>
      <c r="U40" s="61">
        <v>5.4000000000000003E-3</v>
      </c>
      <c r="V40" s="83">
        <v>7.7000000000000002E-3</v>
      </c>
      <c r="W40" s="61">
        <v>5.7999999999999996E-3</v>
      </c>
      <c r="X40" s="98">
        <v>8.2000000000000007E-3</v>
      </c>
      <c r="Y40" s="99">
        <v>6.7000000000000002E-3</v>
      </c>
      <c r="Z40" s="98">
        <v>8.9999999999999993E-3</v>
      </c>
      <c r="AA40" s="99">
        <v>5.3E-3</v>
      </c>
      <c r="AB40" s="98">
        <v>7.9000000000000008E-3</v>
      </c>
      <c r="AC40" s="99">
        <v>4.5999999999999999E-3</v>
      </c>
      <c r="AD40" s="98">
        <v>8.0999999999999996E-3</v>
      </c>
      <c r="AE40" s="99">
        <v>6.7999999999999996E-3</v>
      </c>
      <c r="AF40" s="98">
        <v>8.8999999999999999E-3</v>
      </c>
      <c r="AG40" s="99">
        <v>6.3E-3</v>
      </c>
    </row>
    <row r="41" spans="1:33" x14ac:dyDescent="0.3">
      <c r="A41">
        <v>27</v>
      </c>
      <c r="B41" s="16" t="s">
        <v>34</v>
      </c>
      <c r="D41" s="27"/>
      <c r="E41" s="27">
        <v>6.1000000000000004E-3</v>
      </c>
      <c r="F41" s="59">
        <v>1.1999999999999999E-3</v>
      </c>
      <c r="G41" s="57">
        <v>2.5000000000000001E-3</v>
      </c>
      <c r="H41" s="59">
        <v>4.8999999999999998E-3</v>
      </c>
      <c r="I41" s="59">
        <v>2.3999999999999998E-3</v>
      </c>
      <c r="J41" s="59">
        <v>4.7999999999999996E-3</v>
      </c>
      <c r="K41" s="62">
        <v>4.7999999999999996E-3</v>
      </c>
      <c r="L41" s="59">
        <v>2.5000000000000001E-3</v>
      </c>
      <c r="M41" s="57">
        <v>5.3E-3</v>
      </c>
      <c r="N41" s="79">
        <v>3.7000000000000002E-3</v>
      </c>
      <c r="O41" s="80">
        <v>3.7000000000000002E-3</v>
      </c>
      <c r="P41" s="81">
        <v>6.0999999999999995E-3</v>
      </c>
      <c r="Q41" s="82">
        <v>3.4000000000000002E-3</v>
      </c>
      <c r="R41" s="81">
        <v>8.1000000000000013E-3</v>
      </c>
      <c r="S41" s="82">
        <v>8.3999999999999995E-3</v>
      </c>
      <c r="T41" s="83">
        <v>7.4000000000000003E-3</v>
      </c>
      <c r="U41" s="61">
        <v>7.4999999999999997E-3</v>
      </c>
      <c r="V41" s="83">
        <v>7.7999999999999996E-3</v>
      </c>
      <c r="W41" s="61">
        <v>8.6E-3</v>
      </c>
      <c r="X41" s="98">
        <v>8.9999999999999993E-3</v>
      </c>
      <c r="Y41" s="99">
        <v>1.1299999999999999E-2</v>
      </c>
      <c r="Z41" s="98">
        <v>1.3899999999999999E-2</v>
      </c>
      <c r="AA41" s="99">
        <v>1.21E-2</v>
      </c>
      <c r="AB41" s="98">
        <v>1.34E-2</v>
      </c>
      <c r="AC41" s="99">
        <v>9.5999999999999992E-3</v>
      </c>
      <c r="AD41" s="98">
        <v>1.12E-2</v>
      </c>
      <c r="AE41" s="99">
        <v>8.2000000000000007E-3</v>
      </c>
      <c r="AF41" s="98">
        <v>1.9099999999999999E-2</v>
      </c>
      <c r="AG41" s="99">
        <v>1.54E-2</v>
      </c>
    </row>
    <row r="42" spans="1:33" x14ac:dyDescent="0.3">
      <c r="A42">
        <v>28</v>
      </c>
      <c r="B42" s="16" t="s">
        <v>35</v>
      </c>
      <c r="D42" s="27"/>
      <c r="E42" s="27">
        <v>6.1000000000000004E-3</v>
      </c>
      <c r="F42" s="59">
        <v>7.0000000000000001E-3</v>
      </c>
      <c r="G42" s="57">
        <v>1.5800000000000002E-2</v>
      </c>
      <c r="H42" s="59">
        <v>9.1000000000000004E-3</v>
      </c>
      <c r="I42" s="59">
        <v>7.9000000000000008E-3</v>
      </c>
      <c r="J42" s="59">
        <v>1.67E-2</v>
      </c>
      <c r="K42" s="62">
        <v>9.4999999999999998E-3</v>
      </c>
      <c r="L42" s="59">
        <v>8.5000000000000006E-3</v>
      </c>
      <c r="M42" s="57">
        <v>1.5700000000000002E-2</v>
      </c>
      <c r="N42" s="79">
        <v>1.78E-2</v>
      </c>
      <c r="O42" s="80">
        <v>1.5100000000000001E-2</v>
      </c>
      <c r="P42" s="81">
        <v>2.35E-2</v>
      </c>
      <c r="Q42" s="82">
        <v>1.5900000000000001E-2</v>
      </c>
      <c r="R42" s="81">
        <v>2.1499999999999998E-2</v>
      </c>
      <c r="S42" s="82">
        <v>1.09E-2</v>
      </c>
      <c r="T42" s="83">
        <v>2.4199999999999999E-2</v>
      </c>
      <c r="U42" s="61">
        <v>1.0500000000000001E-2</v>
      </c>
      <c r="V42" s="83">
        <v>2.3599999999999999E-2</v>
      </c>
      <c r="W42" s="61">
        <v>1.21E-2</v>
      </c>
      <c r="X42" s="98">
        <v>2.2599999999999999E-2</v>
      </c>
      <c r="Y42" s="99">
        <v>1.6199999999999999E-2</v>
      </c>
      <c r="Z42" s="98">
        <v>2.6599999999999999E-2</v>
      </c>
      <c r="AA42" s="99">
        <v>1.3899999999999999E-2</v>
      </c>
      <c r="AB42" s="98">
        <v>2.5600000000000001E-2</v>
      </c>
      <c r="AC42" s="99">
        <v>1.01E-2</v>
      </c>
      <c r="AD42" s="98">
        <v>2.46E-2</v>
      </c>
      <c r="AE42" s="99">
        <v>1.3899999999999999E-2</v>
      </c>
      <c r="AF42" s="98">
        <v>2.98E-2</v>
      </c>
      <c r="AG42" s="99">
        <v>1.78E-2</v>
      </c>
    </row>
    <row r="43" spans="1:33" x14ac:dyDescent="0.3">
      <c r="A43">
        <v>29</v>
      </c>
      <c r="B43" s="16" t="s">
        <v>36</v>
      </c>
      <c r="D43" s="27"/>
      <c r="E43" s="27">
        <v>6.4999999999999997E-3</v>
      </c>
      <c r="F43" s="59">
        <v>5.0000000000000001E-4</v>
      </c>
      <c r="G43" s="57">
        <v>1.1999999999999999E-3</v>
      </c>
      <c r="H43" s="59">
        <v>5.3E-3</v>
      </c>
      <c r="I43" s="59">
        <v>1.6000000000000001E-3</v>
      </c>
      <c r="J43" s="59">
        <v>6.0000000000000001E-3</v>
      </c>
      <c r="K43" s="62">
        <v>3.2000000000000002E-3</v>
      </c>
      <c r="L43" s="59">
        <v>1.5E-3</v>
      </c>
      <c r="M43" s="57">
        <v>3.7000000000000002E-3</v>
      </c>
      <c r="N43" s="79">
        <v>4.5000000000000005E-3</v>
      </c>
      <c r="O43" s="80">
        <v>6.1999999999999998E-3</v>
      </c>
      <c r="P43" s="81">
        <v>7.3000000000000001E-3</v>
      </c>
      <c r="Q43" s="82">
        <v>1.18E-2</v>
      </c>
      <c r="R43" s="81">
        <v>8.6E-3</v>
      </c>
      <c r="S43" s="82">
        <v>1.2500000000000001E-2</v>
      </c>
      <c r="T43" s="83">
        <v>8.3000000000000001E-3</v>
      </c>
      <c r="U43" s="61">
        <v>5.3E-3</v>
      </c>
      <c r="V43" s="83">
        <v>8.9999999999999993E-3</v>
      </c>
      <c r="W43" s="61">
        <v>5.8999999999999999E-3</v>
      </c>
      <c r="X43" s="98">
        <v>8.3000000000000001E-3</v>
      </c>
      <c r="Y43" s="99">
        <v>6.1999999999999998E-3</v>
      </c>
      <c r="Z43" s="98">
        <v>8.8999999999999999E-3</v>
      </c>
      <c r="AA43" s="99">
        <v>5.1999999999999998E-3</v>
      </c>
      <c r="AB43" s="98">
        <v>8.0000000000000002E-3</v>
      </c>
      <c r="AC43" s="99">
        <v>4.4000000000000003E-3</v>
      </c>
      <c r="AD43" s="98">
        <v>8.6E-3</v>
      </c>
      <c r="AE43" s="99">
        <v>6.3E-3</v>
      </c>
      <c r="AF43" s="98">
        <v>1.2800000000000001E-2</v>
      </c>
      <c r="AG43" s="99">
        <v>6.0000000000000001E-3</v>
      </c>
    </row>
    <row r="44" spans="1:33" x14ac:dyDescent="0.3">
      <c r="A44">
        <v>30</v>
      </c>
      <c r="B44" s="16" t="s">
        <v>37</v>
      </c>
      <c r="D44" s="27"/>
      <c r="E44" s="27">
        <v>5.4999999999999997E-3</v>
      </c>
      <c r="F44" s="59">
        <v>3.0000000000000001E-3</v>
      </c>
      <c r="G44" s="57">
        <v>7.3000000000000001E-3</v>
      </c>
      <c r="H44" s="59">
        <v>8.5000000000000006E-3</v>
      </c>
      <c r="I44" s="59">
        <v>7.9000000000000008E-3</v>
      </c>
      <c r="J44" s="59">
        <v>7.7999999999999996E-3</v>
      </c>
      <c r="K44" s="62">
        <v>6.7000000000000002E-3</v>
      </c>
      <c r="L44" s="59">
        <v>5.7999999999999996E-3</v>
      </c>
      <c r="M44" s="57">
        <v>5.8999999999999999E-3</v>
      </c>
      <c r="N44" s="79">
        <v>1.2500000000000001E-2</v>
      </c>
      <c r="O44" s="80">
        <v>5.8999999999999999E-3</v>
      </c>
      <c r="P44" s="81">
        <v>1.1899999999999999E-2</v>
      </c>
      <c r="Q44" s="82">
        <v>6.9999999999999993E-3</v>
      </c>
      <c r="R44" s="81">
        <v>9.8999999999999991E-3</v>
      </c>
      <c r="S44" s="82">
        <v>6.9999999999999993E-3</v>
      </c>
      <c r="T44" s="83">
        <v>1.15E-2</v>
      </c>
      <c r="U44" s="61">
        <v>8.9999999999999993E-3</v>
      </c>
      <c r="V44" s="83">
        <v>1.06E-2</v>
      </c>
      <c r="W44" s="61">
        <v>8.6999999999999994E-3</v>
      </c>
      <c r="X44" s="98">
        <v>1.5100000000000001E-2</v>
      </c>
      <c r="Y44" s="99">
        <v>8.0000000000000002E-3</v>
      </c>
      <c r="Z44" s="98">
        <v>1.8499999999999999E-2</v>
      </c>
      <c r="AA44" s="99">
        <v>6.7999999999999996E-3</v>
      </c>
      <c r="AB44" s="98">
        <v>1.26E-2</v>
      </c>
      <c r="AC44" s="99">
        <v>4.1999999999999997E-3</v>
      </c>
      <c r="AD44" s="98">
        <v>9.4000000000000004E-3</v>
      </c>
      <c r="AE44" s="99">
        <v>3.7000000000000002E-3</v>
      </c>
      <c r="AF44" s="98">
        <v>1.35E-2</v>
      </c>
      <c r="AG44" s="99">
        <v>7.4999999999999997E-3</v>
      </c>
    </row>
    <row r="45" spans="1:33" x14ac:dyDescent="0.3">
      <c r="A45">
        <v>31</v>
      </c>
      <c r="B45" s="16" t="s">
        <v>38</v>
      </c>
      <c r="D45" s="27"/>
      <c r="E45" s="27">
        <v>4.0000000000000002E-4</v>
      </c>
      <c r="F45" s="59">
        <v>5.9999999999999995E-4</v>
      </c>
      <c r="G45" s="57">
        <v>2.3999999999999998E-3</v>
      </c>
      <c r="H45" s="59">
        <v>1E-3</v>
      </c>
      <c r="I45" s="59">
        <v>1.8E-3</v>
      </c>
      <c r="J45" s="59">
        <v>3.0000000000000001E-3</v>
      </c>
      <c r="K45" s="62">
        <v>1.4000000000000002E-3</v>
      </c>
      <c r="L45" s="59">
        <v>2.3E-3</v>
      </c>
      <c r="M45" s="57">
        <v>5.3E-3</v>
      </c>
      <c r="N45" s="79">
        <v>4.0000000000000001E-3</v>
      </c>
      <c r="O45" s="80">
        <v>5.3E-3</v>
      </c>
      <c r="P45" s="81">
        <v>4.6999999999999993E-3</v>
      </c>
      <c r="Q45" s="82">
        <v>8.1000000000000013E-3</v>
      </c>
      <c r="R45" s="81">
        <v>4.7999999999999996E-3</v>
      </c>
      <c r="S45" s="82">
        <v>7.7000000000000002E-3</v>
      </c>
      <c r="T45" s="83">
        <v>4.1000000000000003E-3</v>
      </c>
      <c r="U45" s="61">
        <v>2.7000000000000001E-3</v>
      </c>
      <c r="V45" s="83">
        <v>4.4000000000000003E-3</v>
      </c>
      <c r="W45" s="61">
        <v>2.7000000000000001E-3</v>
      </c>
      <c r="X45" s="98">
        <v>5.4000000000000003E-3</v>
      </c>
      <c r="Y45" s="99">
        <v>4.3E-3</v>
      </c>
      <c r="Z45" s="98">
        <v>6.1999999999999998E-3</v>
      </c>
      <c r="AA45" s="99">
        <v>4.1999999999999997E-3</v>
      </c>
      <c r="AB45" s="98">
        <v>4.7999999999999996E-3</v>
      </c>
      <c r="AC45" s="99">
        <v>2.8999999999999998E-3</v>
      </c>
      <c r="AD45" s="98">
        <v>4.3E-3</v>
      </c>
      <c r="AE45" s="99">
        <v>5.4000000000000003E-3</v>
      </c>
      <c r="AF45" s="98">
        <v>5.5999999999999999E-3</v>
      </c>
      <c r="AG45" s="99">
        <v>5.5999999999999999E-3</v>
      </c>
    </row>
    <row r="46" spans="1:33" x14ac:dyDescent="0.3">
      <c r="A46">
        <v>32</v>
      </c>
      <c r="B46" s="16" t="s">
        <v>39</v>
      </c>
      <c r="D46" s="27"/>
      <c r="E46" s="27">
        <v>5.4999999999999997E-3</v>
      </c>
      <c r="F46" s="59">
        <v>2.3999999999999998E-3</v>
      </c>
      <c r="G46" s="57">
        <v>5.1000000000000004E-3</v>
      </c>
      <c r="H46" s="59">
        <v>5.8999999999999999E-3</v>
      </c>
      <c r="I46" s="59">
        <v>4.0000000000000001E-3</v>
      </c>
      <c r="J46" s="59">
        <v>6.0000000000000001E-3</v>
      </c>
      <c r="K46" s="62">
        <v>5.6000000000000008E-3</v>
      </c>
      <c r="L46" s="59">
        <v>3.9000000000000003E-3</v>
      </c>
      <c r="M46" s="57">
        <v>5.3E-3</v>
      </c>
      <c r="N46" s="79">
        <v>8.8999999999999999E-3</v>
      </c>
      <c r="O46" s="80">
        <v>3.9000000000000003E-3</v>
      </c>
      <c r="P46" s="81">
        <v>8.199999999999999E-3</v>
      </c>
      <c r="Q46" s="82">
        <v>5.6999999999999993E-3</v>
      </c>
      <c r="R46" s="81">
        <v>7.6E-3</v>
      </c>
      <c r="S46" s="82">
        <v>6.3E-3</v>
      </c>
      <c r="T46" s="83">
        <v>7.1999999999999998E-3</v>
      </c>
      <c r="U46" s="61">
        <v>5.4999999999999997E-3</v>
      </c>
      <c r="V46" s="83">
        <v>7.0000000000000001E-3</v>
      </c>
      <c r="W46" s="61">
        <v>5.7999999999999996E-3</v>
      </c>
      <c r="X46" s="98">
        <v>7.7000000000000002E-3</v>
      </c>
      <c r="Y46" s="99">
        <v>6.7999999999999996E-3</v>
      </c>
      <c r="Z46" s="98">
        <v>8.0999999999999996E-3</v>
      </c>
      <c r="AA46" s="99">
        <v>5.3E-3</v>
      </c>
      <c r="AB46" s="98">
        <v>7.3000000000000001E-3</v>
      </c>
      <c r="AC46" s="99">
        <v>4.5999999999999999E-3</v>
      </c>
      <c r="AD46" s="98">
        <v>7.7999999999999996E-3</v>
      </c>
      <c r="AE46" s="99">
        <v>6.8999999999999999E-3</v>
      </c>
      <c r="AF46" s="98">
        <v>9.5999999999999992E-3</v>
      </c>
      <c r="AG46" s="99">
        <v>8.0000000000000002E-3</v>
      </c>
    </row>
    <row r="47" spans="1:33" x14ac:dyDescent="0.3">
      <c r="A47">
        <v>33</v>
      </c>
      <c r="B47" s="16" t="s">
        <v>40</v>
      </c>
      <c r="D47" s="27"/>
      <c r="E47" s="27">
        <v>3.3E-3</v>
      </c>
      <c r="F47" s="59">
        <v>2.5999999999999999E-3</v>
      </c>
      <c r="G47" s="57">
        <v>6.4999999999999997E-3</v>
      </c>
      <c r="H47" s="59">
        <v>3.8999999999999998E-3</v>
      </c>
      <c r="I47" s="59">
        <v>3.7000000000000002E-3</v>
      </c>
      <c r="J47" s="59">
        <v>7.0000000000000001E-3</v>
      </c>
      <c r="K47" s="62">
        <v>4.0000000000000001E-3</v>
      </c>
      <c r="L47" s="59">
        <v>3.9000000000000003E-3</v>
      </c>
      <c r="M47" s="57">
        <v>6.7000000000000002E-3</v>
      </c>
      <c r="N47" s="79">
        <v>7.3000000000000001E-3</v>
      </c>
      <c r="O47" s="80">
        <v>5.5000000000000005E-3</v>
      </c>
      <c r="P47" s="81">
        <v>7.3000000000000001E-3</v>
      </c>
      <c r="Q47" s="82">
        <v>5.6999999999999993E-3</v>
      </c>
      <c r="R47" s="81">
        <v>6.7000000000000002E-3</v>
      </c>
      <c r="S47" s="82">
        <v>5.6000000000000008E-3</v>
      </c>
      <c r="T47" s="83">
        <v>6.3E-3</v>
      </c>
      <c r="U47" s="61">
        <v>6.7000000000000002E-3</v>
      </c>
      <c r="V47" s="83">
        <v>6.4999999999999997E-3</v>
      </c>
      <c r="W47" s="61">
        <v>6.6E-3</v>
      </c>
      <c r="X47" s="98">
        <v>7.7000000000000002E-3</v>
      </c>
      <c r="Y47" s="99">
        <v>8.0000000000000002E-3</v>
      </c>
      <c r="Z47" s="98">
        <v>8.6999999999999994E-3</v>
      </c>
      <c r="AA47" s="99">
        <v>6.3E-3</v>
      </c>
      <c r="AB47" s="98">
        <v>7.3000000000000001E-3</v>
      </c>
      <c r="AC47" s="99">
        <v>4.4999999999999997E-3</v>
      </c>
      <c r="AD47" s="98">
        <v>7.4999999999999997E-3</v>
      </c>
      <c r="AE47" s="99">
        <v>6.6E-3</v>
      </c>
      <c r="AF47" s="98">
        <v>8.8000000000000005E-3</v>
      </c>
      <c r="AG47" s="99">
        <v>8.8999999999999999E-3</v>
      </c>
    </row>
    <row r="48" spans="1:33" x14ac:dyDescent="0.3">
      <c r="A48">
        <v>34</v>
      </c>
      <c r="B48" s="16" t="s">
        <v>41</v>
      </c>
      <c r="D48" s="27"/>
      <c r="E48" s="27">
        <v>1.1299999999999999E-2</v>
      </c>
      <c r="F48" s="59">
        <v>3.8E-3</v>
      </c>
      <c r="G48" s="57">
        <v>6.7000000000000002E-3</v>
      </c>
      <c r="H48" s="59">
        <v>2.8999999999999998E-3</v>
      </c>
      <c r="I48" s="59">
        <v>6.7000000000000002E-3</v>
      </c>
      <c r="J48" s="59">
        <v>6.6E-3</v>
      </c>
      <c r="K48" s="62">
        <v>2E-3</v>
      </c>
      <c r="L48" s="59">
        <v>6.7000000000000002E-3</v>
      </c>
      <c r="M48" s="57">
        <v>7.6E-3</v>
      </c>
      <c r="N48" s="79">
        <v>9.300000000000001E-3</v>
      </c>
      <c r="O48" s="80">
        <v>7.3000000000000001E-3</v>
      </c>
      <c r="P48" s="81">
        <v>9.7999999999999997E-3</v>
      </c>
      <c r="Q48" s="82">
        <v>6.5000000000000006E-3</v>
      </c>
      <c r="R48" s="81">
        <v>1.2199999999999999E-2</v>
      </c>
      <c r="S48" s="82">
        <v>6.1999999999999998E-3</v>
      </c>
      <c r="T48" s="83">
        <v>1.44E-2</v>
      </c>
      <c r="U48" s="61">
        <v>7.6E-3</v>
      </c>
      <c r="V48" s="83">
        <v>1.55E-2</v>
      </c>
      <c r="W48" s="61">
        <v>9.7999999999999997E-3</v>
      </c>
      <c r="X48" s="98">
        <v>1.55E-2</v>
      </c>
      <c r="Y48" s="99">
        <v>1.26E-2</v>
      </c>
      <c r="Z48" s="98">
        <v>1.9E-2</v>
      </c>
      <c r="AA48" s="99">
        <v>1.12E-2</v>
      </c>
      <c r="AB48" s="98">
        <v>1.6199999999999999E-2</v>
      </c>
      <c r="AC48" s="99">
        <v>8.8000000000000005E-3</v>
      </c>
      <c r="AD48" s="98">
        <v>1.6199999999999999E-2</v>
      </c>
      <c r="AE48" s="99">
        <v>1.2800000000000001E-2</v>
      </c>
      <c r="AF48" s="98">
        <v>1.9800000000000002E-2</v>
      </c>
      <c r="AG48" s="99">
        <v>1.5699999999999999E-2</v>
      </c>
    </row>
    <row r="49" spans="1:33" x14ac:dyDescent="0.3">
      <c r="A49">
        <v>35</v>
      </c>
      <c r="B49" s="16" t="s">
        <v>42</v>
      </c>
      <c r="D49" s="27"/>
      <c r="E49" s="27">
        <v>5.1000000000000004E-3</v>
      </c>
      <c r="F49" s="59">
        <v>1.4E-3</v>
      </c>
      <c r="G49" s="57">
        <v>2.7000000000000001E-3</v>
      </c>
      <c r="H49" s="59">
        <v>4.4999999999999997E-3</v>
      </c>
      <c r="I49" s="59">
        <v>2.3E-3</v>
      </c>
      <c r="J49" s="59">
        <v>3.7000000000000002E-3</v>
      </c>
      <c r="K49" s="62">
        <v>4.3E-3</v>
      </c>
      <c r="L49" s="59">
        <v>2.3E-3</v>
      </c>
      <c r="M49" s="57">
        <v>3.5999999999999999E-3</v>
      </c>
      <c r="N49" s="79">
        <v>7.1999999999999998E-3</v>
      </c>
      <c r="O49" s="80">
        <v>3.4000000000000002E-3</v>
      </c>
      <c r="P49" s="81">
        <v>7.7000000000000002E-3</v>
      </c>
      <c r="Q49" s="82">
        <v>3.3E-3</v>
      </c>
      <c r="R49" s="81">
        <v>8.0000000000000002E-3</v>
      </c>
      <c r="S49" s="82">
        <v>3.3E-3</v>
      </c>
      <c r="T49" s="83">
        <v>7.6E-3</v>
      </c>
      <c r="U49" s="61">
        <v>4.7000000000000002E-3</v>
      </c>
      <c r="V49" s="83">
        <v>7.9000000000000008E-3</v>
      </c>
      <c r="W49" s="61">
        <v>4.8999999999999998E-3</v>
      </c>
      <c r="X49" s="98">
        <v>8.6999999999999994E-3</v>
      </c>
      <c r="Y49" s="99">
        <v>5.4000000000000003E-3</v>
      </c>
      <c r="Z49" s="98">
        <v>9.1999999999999998E-3</v>
      </c>
      <c r="AA49" s="99">
        <v>4.3E-3</v>
      </c>
      <c r="AB49" s="98">
        <v>8.5000000000000006E-3</v>
      </c>
      <c r="AC49" s="99">
        <v>4.4000000000000003E-3</v>
      </c>
      <c r="AD49" s="98">
        <v>9.4000000000000004E-3</v>
      </c>
      <c r="AE49" s="99">
        <v>7.1999999999999998E-3</v>
      </c>
      <c r="AF49" s="98">
        <v>1.11E-2</v>
      </c>
      <c r="AG49" s="99">
        <v>7.0000000000000001E-3</v>
      </c>
    </row>
    <row r="50" spans="1:33" x14ac:dyDescent="0.3">
      <c r="A50">
        <v>38</v>
      </c>
      <c r="B50" s="16" t="s">
        <v>43</v>
      </c>
      <c r="D50" s="27"/>
      <c r="E50" s="27">
        <v>3.2000000000000002E-3</v>
      </c>
      <c r="F50" s="59">
        <v>6.9999999999999999E-4</v>
      </c>
      <c r="G50" s="57">
        <v>1.2999999999999999E-3</v>
      </c>
      <c r="H50" s="59">
        <v>8.9999999999999998E-4</v>
      </c>
      <c r="I50" s="59">
        <v>1E-3</v>
      </c>
      <c r="J50" s="59">
        <v>1.1999999999999999E-3</v>
      </c>
      <c r="K50" s="62">
        <v>1.5E-3</v>
      </c>
      <c r="L50" s="59">
        <v>1.1000000000000001E-3</v>
      </c>
      <c r="M50" s="57">
        <v>1.9E-3</v>
      </c>
      <c r="N50" s="79">
        <v>3.0999999999999999E-3</v>
      </c>
      <c r="O50" s="80">
        <v>1.1999999999999999E-3</v>
      </c>
      <c r="P50" s="81">
        <v>3.4000000000000002E-3</v>
      </c>
      <c r="Q50" s="82">
        <v>1.2999999999999999E-3</v>
      </c>
      <c r="R50" s="81">
        <v>3.9000000000000003E-3</v>
      </c>
      <c r="S50" s="82">
        <v>1.6000000000000001E-3</v>
      </c>
      <c r="T50" s="83">
        <v>1.0800000000000001E-2</v>
      </c>
      <c r="U50" s="61">
        <v>5.9999999999999995E-4</v>
      </c>
      <c r="V50" s="83">
        <v>1.12E-2</v>
      </c>
      <c r="W50" s="61">
        <v>1.6000000000000001E-3</v>
      </c>
      <c r="X50" s="98">
        <v>7.9000000000000008E-3</v>
      </c>
      <c r="Y50" s="99">
        <v>3.5000000000000001E-3</v>
      </c>
      <c r="Z50" s="98">
        <v>7.7999999999999996E-3</v>
      </c>
      <c r="AA50" s="99">
        <v>3.5999999999999999E-3</v>
      </c>
      <c r="AB50" s="98">
        <v>6.1999999999999998E-3</v>
      </c>
      <c r="AC50" s="99">
        <v>3.0000000000000001E-3</v>
      </c>
      <c r="AD50" s="98">
        <v>7.1999999999999998E-3</v>
      </c>
      <c r="AE50" s="99">
        <v>3.5999999999999999E-3</v>
      </c>
      <c r="AF50" s="98">
        <v>0.01</v>
      </c>
      <c r="AG50" s="99">
        <v>4.1000000000000003E-3</v>
      </c>
    </row>
    <row r="51" spans="1:33" x14ac:dyDescent="0.3">
      <c r="A51">
        <v>39</v>
      </c>
      <c r="B51" s="16" t="s">
        <v>44</v>
      </c>
      <c r="D51" s="27"/>
      <c r="E51" s="27">
        <v>3.0999999999999999E-3</v>
      </c>
      <c r="F51" s="59">
        <v>1.1000000000000001E-3</v>
      </c>
      <c r="G51" s="57">
        <v>1.1999999999999999E-3</v>
      </c>
      <c r="H51" s="59">
        <v>2.3999999999999998E-3</v>
      </c>
      <c r="I51" s="59">
        <v>1.6999999999999999E-3</v>
      </c>
      <c r="J51" s="59">
        <v>1.6000000000000001E-3</v>
      </c>
      <c r="K51" s="62">
        <v>3.4000000000000002E-3</v>
      </c>
      <c r="L51" s="59">
        <v>1.5E-3</v>
      </c>
      <c r="M51" s="57">
        <v>1.5E-3</v>
      </c>
      <c r="N51" s="79">
        <v>5.0000000000000001E-3</v>
      </c>
      <c r="O51" s="80">
        <v>1E-3</v>
      </c>
      <c r="P51" s="81">
        <v>5.0000000000000001E-3</v>
      </c>
      <c r="Q51" s="82">
        <v>1.1000000000000001E-3</v>
      </c>
      <c r="R51" s="81">
        <v>4.7999999999999996E-3</v>
      </c>
      <c r="S51" s="82">
        <v>1.1000000000000001E-3</v>
      </c>
      <c r="T51" s="83">
        <v>6.7000000000000002E-3</v>
      </c>
      <c r="U51" s="61">
        <v>1.1999999999999999E-3</v>
      </c>
      <c r="V51" s="83">
        <v>6.4999999999999997E-3</v>
      </c>
      <c r="W51" s="61">
        <v>1.2999999999999999E-3</v>
      </c>
      <c r="X51" s="98">
        <v>3.8E-3</v>
      </c>
      <c r="Y51" s="99">
        <v>1.1000000000000001E-3</v>
      </c>
      <c r="Z51" s="98">
        <v>3.8E-3</v>
      </c>
      <c r="AA51" s="99">
        <v>8.0000000000000004E-4</v>
      </c>
      <c r="AB51" s="98">
        <v>2.2000000000000001E-3</v>
      </c>
      <c r="AC51" s="99">
        <v>6.9999999999999999E-4</v>
      </c>
      <c r="AD51" s="98">
        <v>2.7000000000000001E-3</v>
      </c>
      <c r="AE51" s="99">
        <v>2.3999999999999998E-3</v>
      </c>
      <c r="AF51" s="98">
        <v>5.5999999999999999E-3</v>
      </c>
      <c r="AG51" s="99">
        <v>2E-3</v>
      </c>
    </row>
    <row r="52" spans="1:33" x14ac:dyDescent="0.3">
      <c r="A52">
        <v>40</v>
      </c>
      <c r="B52" s="16" t="s">
        <v>45</v>
      </c>
      <c r="D52" s="27"/>
      <c r="E52" s="27">
        <v>4.8999999999999998E-3</v>
      </c>
      <c r="F52" s="59">
        <v>2.5000000000000001E-3</v>
      </c>
      <c r="G52" s="57">
        <v>3.2000000000000002E-3</v>
      </c>
      <c r="H52" s="59">
        <v>3.8E-3</v>
      </c>
      <c r="I52" s="59">
        <v>2.8E-3</v>
      </c>
      <c r="J52" s="59">
        <v>3.5999999999999999E-3</v>
      </c>
      <c r="K52" s="62">
        <v>3.3E-3</v>
      </c>
      <c r="L52" s="59">
        <v>2.7000000000000001E-3</v>
      </c>
      <c r="M52" s="57">
        <v>3.0999999999999999E-3</v>
      </c>
      <c r="N52" s="79">
        <v>8.199999999999999E-3</v>
      </c>
      <c r="O52" s="80">
        <v>2.3E-3</v>
      </c>
      <c r="P52" s="81">
        <v>6.6E-3</v>
      </c>
      <c r="Q52" s="82">
        <v>2.3E-3</v>
      </c>
      <c r="R52" s="81">
        <v>7.7000000000000002E-3</v>
      </c>
      <c r="S52" s="82">
        <v>2.8000000000000004E-3</v>
      </c>
      <c r="T52" s="83">
        <v>7.0000000000000001E-3</v>
      </c>
      <c r="U52" s="61">
        <v>3.3E-3</v>
      </c>
      <c r="V52" s="83">
        <v>7.1000000000000004E-3</v>
      </c>
      <c r="W52" s="61">
        <v>3.7000000000000002E-3</v>
      </c>
      <c r="X52" s="98">
        <v>7.7999999999999996E-3</v>
      </c>
      <c r="Y52" s="99">
        <v>4.1000000000000003E-3</v>
      </c>
      <c r="Z52" s="98">
        <v>8.6E-3</v>
      </c>
      <c r="AA52" s="99">
        <v>2.8999999999999998E-3</v>
      </c>
      <c r="AB52" s="98">
        <v>7.6E-3</v>
      </c>
      <c r="AC52" s="99">
        <v>2.3E-3</v>
      </c>
      <c r="AD52" s="98">
        <v>8.5000000000000006E-3</v>
      </c>
      <c r="AE52" s="99">
        <v>4.3E-3</v>
      </c>
      <c r="AF52" s="98">
        <v>9.7999999999999997E-3</v>
      </c>
      <c r="AG52" s="99">
        <v>4.8999999999999998E-3</v>
      </c>
    </row>
    <row r="53" spans="1:33" x14ac:dyDescent="0.3">
      <c r="A53">
        <v>41</v>
      </c>
      <c r="B53" s="16" t="s">
        <v>46</v>
      </c>
      <c r="D53" s="27"/>
      <c r="E53" s="27">
        <v>2.8999999999999998E-3</v>
      </c>
      <c r="F53" s="59">
        <v>1.1000000000000001E-3</v>
      </c>
      <c r="G53" s="57">
        <v>2.2000000000000001E-3</v>
      </c>
      <c r="H53" s="59">
        <v>3.8E-3</v>
      </c>
      <c r="I53" s="59">
        <v>1.8E-3</v>
      </c>
      <c r="J53" s="59">
        <v>2.8E-3</v>
      </c>
      <c r="K53" s="62">
        <v>4.0000000000000001E-3</v>
      </c>
      <c r="L53" s="59">
        <v>1.8E-3</v>
      </c>
      <c r="M53" s="57">
        <v>2.5999999999999999E-3</v>
      </c>
      <c r="N53" s="79">
        <v>5.6999999999999993E-3</v>
      </c>
      <c r="O53" s="80">
        <v>2.0999999999999999E-3</v>
      </c>
      <c r="P53" s="81">
        <v>5.6000000000000008E-3</v>
      </c>
      <c r="Q53" s="82">
        <v>2.5999999999999999E-3</v>
      </c>
      <c r="R53" s="81">
        <v>5.4000000000000003E-3</v>
      </c>
      <c r="S53" s="82">
        <v>2.7000000000000001E-3</v>
      </c>
      <c r="T53" s="83">
        <v>5.8999999999999999E-3</v>
      </c>
      <c r="U53" s="61">
        <v>3.3E-3</v>
      </c>
      <c r="V53" s="83">
        <v>5.8999999999999999E-3</v>
      </c>
      <c r="W53" s="61">
        <v>3.3999999999999998E-3</v>
      </c>
      <c r="X53" s="98">
        <v>6.1000000000000004E-3</v>
      </c>
      <c r="Y53" s="99">
        <v>3.8999999999999998E-3</v>
      </c>
      <c r="Z53" s="98">
        <v>6.6E-3</v>
      </c>
      <c r="AA53" s="99">
        <v>3.0999999999999999E-3</v>
      </c>
      <c r="AB53" s="98">
        <v>6.1000000000000004E-3</v>
      </c>
      <c r="AC53" s="99">
        <v>2.8E-3</v>
      </c>
      <c r="AD53" s="98">
        <v>6.4999999999999997E-3</v>
      </c>
      <c r="AE53" s="99">
        <v>4.0000000000000001E-3</v>
      </c>
      <c r="AF53" s="98">
        <v>7.9000000000000008E-3</v>
      </c>
      <c r="AG53" s="99">
        <v>4.5999999999999999E-3</v>
      </c>
    </row>
    <row r="54" spans="1:33" x14ac:dyDescent="0.3">
      <c r="A54">
        <v>42</v>
      </c>
      <c r="B54" s="16" t="s">
        <v>47</v>
      </c>
      <c r="D54" s="27"/>
      <c r="E54" s="27">
        <v>3.8E-3</v>
      </c>
      <c r="F54" s="59">
        <v>1.5E-3</v>
      </c>
      <c r="G54" s="57">
        <v>2.7000000000000001E-3</v>
      </c>
      <c r="H54" s="59">
        <v>4.0000000000000001E-3</v>
      </c>
      <c r="I54" s="59">
        <v>2.3E-3</v>
      </c>
      <c r="J54" s="59">
        <v>3.2000000000000002E-3</v>
      </c>
      <c r="K54" s="62">
        <v>4.0999999999999995E-3</v>
      </c>
      <c r="L54" s="59">
        <v>2.3E-3</v>
      </c>
      <c r="M54" s="57">
        <v>3.0999999999999999E-3</v>
      </c>
      <c r="N54" s="79">
        <v>6.6E-3</v>
      </c>
      <c r="O54" s="80">
        <v>2.8999999999999998E-3</v>
      </c>
      <c r="P54" s="81">
        <v>6.3E-3</v>
      </c>
      <c r="Q54" s="82">
        <v>2.8000000000000004E-3</v>
      </c>
      <c r="R54" s="81">
        <v>6.0999999999999995E-3</v>
      </c>
      <c r="S54" s="82">
        <v>2.7000000000000001E-3</v>
      </c>
      <c r="T54" s="83">
        <v>6.7999999999999996E-3</v>
      </c>
      <c r="U54" s="61">
        <v>3.7000000000000002E-3</v>
      </c>
      <c r="V54" s="83">
        <v>6.7000000000000002E-3</v>
      </c>
      <c r="W54" s="61">
        <v>4.0000000000000001E-3</v>
      </c>
      <c r="X54" s="98">
        <v>7.1999999999999998E-3</v>
      </c>
      <c r="Y54" s="99">
        <v>4.1999999999999997E-3</v>
      </c>
      <c r="Z54" s="98">
        <v>7.4999999999999997E-3</v>
      </c>
      <c r="AA54" s="99">
        <v>3.2000000000000002E-3</v>
      </c>
      <c r="AB54" s="98">
        <v>6.7000000000000002E-3</v>
      </c>
      <c r="AC54" s="99">
        <v>3.2000000000000002E-3</v>
      </c>
      <c r="AD54" s="98">
        <v>7.4000000000000003E-3</v>
      </c>
      <c r="AE54" s="99">
        <v>5.1999999999999998E-3</v>
      </c>
      <c r="AF54" s="98">
        <v>9.1000000000000004E-3</v>
      </c>
      <c r="AG54" s="99">
        <v>5.4000000000000003E-3</v>
      </c>
    </row>
    <row r="55" spans="1:33" x14ac:dyDescent="0.3">
      <c r="A55">
        <v>43</v>
      </c>
      <c r="B55" s="9" t="s">
        <v>48</v>
      </c>
      <c r="D55" s="27"/>
      <c r="E55" s="27">
        <v>2.5999999999999999E-3</v>
      </c>
      <c r="F55" s="59">
        <v>8.0000000000000004E-4</v>
      </c>
      <c r="G55" s="57">
        <v>1.4E-3</v>
      </c>
      <c r="H55" s="59">
        <v>2.8E-3</v>
      </c>
      <c r="I55" s="59">
        <v>1.6000000000000001E-3</v>
      </c>
      <c r="J55" s="59">
        <v>1.5E-3</v>
      </c>
      <c r="K55" s="62">
        <v>3.3E-3</v>
      </c>
      <c r="L55" s="59">
        <v>1.5E-3</v>
      </c>
      <c r="M55" s="57">
        <v>1.5E-3</v>
      </c>
      <c r="N55" s="79">
        <v>4.8999999999999998E-3</v>
      </c>
      <c r="O55" s="80">
        <v>1.4000000000000002E-3</v>
      </c>
      <c r="P55" s="81">
        <v>5.3E-3</v>
      </c>
      <c r="Q55" s="82">
        <v>1.1999999999999999E-3</v>
      </c>
      <c r="R55" s="81">
        <v>5.0000000000000001E-3</v>
      </c>
      <c r="S55" s="82">
        <v>1.4000000000000002E-3</v>
      </c>
      <c r="T55" s="79">
        <v>5.8999999999999999E-3</v>
      </c>
      <c r="U55" s="80">
        <v>2.3999999999999998E-3</v>
      </c>
      <c r="V55" s="79">
        <v>5.8999999999999999E-3</v>
      </c>
      <c r="W55" s="80">
        <v>2.3E-3</v>
      </c>
      <c r="X55" s="100">
        <v>6.4000000000000003E-3</v>
      </c>
      <c r="Y55" s="101">
        <v>2.3999999999999998E-3</v>
      </c>
      <c r="Z55" s="100">
        <v>6.7999999999999996E-3</v>
      </c>
      <c r="AA55" s="101">
        <v>2.2000000000000001E-3</v>
      </c>
      <c r="AB55" s="100">
        <v>6.1999999999999998E-3</v>
      </c>
      <c r="AC55" s="101">
        <v>2.3999999999999998E-3</v>
      </c>
      <c r="AD55" s="100">
        <v>6.7000000000000002E-3</v>
      </c>
      <c r="AE55" s="101">
        <v>3.5999999999999999E-3</v>
      </c>
      <c r="AF55" s="100">
        <v>8.0000000000000002E-3</v>
      </c>
      <c r="AG55" s="101">
        <v>3.5999999999999999E-3</v>
      </c>
    </row>
    <row r="56" spans="1:33" x14ac:dyDescent="0.3">
      <c r="A56">
        <v>44</v>
      </c>
      <c r="B56" s="9" t="s">
        <v>49</v>
      </c>
      <c r="D56" s="27"/>
      <c r="E56" s="27">
        <v>2E-3</v>
      </c>
      <c r="F56" s="59">
        <v>1.4E-3</v>
      </c>
      <c r="G56" s="57">
        <v>2.7000000000000001E-3</v>
      </c>
      <c r="H56" s="59">
        <v>2.0999999999999999E-3</v>
      </c>
      <c r="I56" s="59">
        <v>1.9E-3</v>
      </c>
      <c r="J56" s="59">
        <v>3.0000000000000001E-3</v>
      </c>
      <c r="K56" s="62">
        <v>1.9E-3</v>
      </c>
      <c r="L56" s="59">
        <v>1.8E-3</v>
      </c>
      <c r="M56" s="57">
        <v>2.8000000000000004E-3</v>
      </c>
      <c r="N56" s="79">
        <v>3.7000000000000002E-3</v>
      </c>
      <c r="O56" s="80">
        <v>2.5999999999999999E-3</v>
      </c>
      <c r="P56" s="81">
        <v>3.5999999999999999E-3</v>
      </c>
      <c r="Q56" s="82">
        <v>2.8999999999999998E-3</v>
      </c>
      <c r="R56" s="81">
        <v>3.4000000000000002E-3</v>
      </c>
      <c r="S56" s="82">
        <v>2.8000000000000004E-3</v>
      </c>
      <c r="T56" s="79">
        <v>3.5999999999999999E-3</v>
      </c>
      <c r="U56" s="80">
        <v>3.3999999999999998E-3</v>
      </c>
      <c r="V56" s="79">
        <v>3.7000000000000002E-3</v>
      </c>
      <c r="W56" s="80">
        <v>3.3999999999999998E-3</v>
      </c>
      <c r="X56" s="100">
        <v>4.0000000000000001E-3</v>
      </c>
      <c r="Y56" s="101">
        <v>3.7000000000000002E-3</v>
      </c>
      <c r="Z56" s="100">
        <v>4.1999999999999997E-3</v>
      </c>
      <c r="AA56" s="101">
        <v>2.8999999999999998E-3</v>
      </c>
      <c r="AB56" s="100">
        <v>3.8E-3</v>
      </c>
      <c r="AC56" s="101">
        <v>2.5000000000000001E-3</v>
      </c>
      <c r="AD56" s="100">
        <v>4.1999999999999997E-3</v>
      </c>
      <c r="AE56" s="101">
        <v>3.8999999999999998E-3</v>
      </c>
      <c r="AF56" s="100">
        <v>5.0000000000000001E-3</v>
      </c>
      <c r="AG56" s="101">
        <v>4.4000000000000003E-3</v>
      </c>
    </row>
    <row r="57" spans="1:33" x14ac:dyDescent="0.3">
      <c r="A57">
        <v>45</v>
      </c>
      <c r="B57" s="9" t="s">
        <v>50</v>
      </c>
      <c r="D57" s="27"/>
      <c r="E57" s="27">
        <v>2.7000000000000001E-3</v>
      </c>
      <c r="F57" s="59">
        <v>1.6999999999999999E-3</v>
      </c>
      <c r="G57" s="57">
        <v>3.0999999999999999E-3</v>
      </c>
      <c r="H57" s="59">
        <v>3.5000000000000001E-3</v>
      </c>
      <c r="I57" s="59">
        <v>2.5000000000000001E-3</v>
      </c>
      <c r="J57" s="59">
        <v>3.5999999999999999E-3</v>
      </c>
      <c r="K57" s="62">
        <v>3.4999999999999996E-3</v>
      </c>
      <c r="L57" s="59">
        <v>2.3999999999999998E-3</v>
      </c>
      <c r="M57" s="57">
        <v>4.4000000000000003E-3</v>
      </c>
      <c r="N57" s="79">
        <v>5.6000000000000008E-3</v>
      </c>
      <c r="O57" s="80">
        <v>4.8999999999999998E-3</v>
      </c>
      <c r="P57" s="81">
        <v>5.6000000000000008E-3</v>
      </c>
      <c r="Q57" s="82">
        <v>5.6000000000000008E-3</v>
      </c>
      <c r="R57" s="81">
        <v>5.6000000000000008E-3</v>
      </c>
      <c r="S57" s="82">
        <v>5.0000000000000001E-3</v>
      </c>
      <c r="T57" s="79">
        <v>5.3E-3</v>
      </c>
      <c r="U57" s="80">
        <v>3.5000000000000001E-3</v>
      </c>
      <c r="V57" s="79">
        <v>5.4000000000000003E-3</v>
      </c>
      <c r="W57" s="80">
        <v>3.7000000000000002E-3</v>
      </c>
      <c r="X57" s="100">
        <v>6.4000000000000003E-3</v>
      </c>
      <c r="Y57" s="101">
        <v>4.7000000000000002E-3</v>
      </c>
      <c r="Z57" s="100">
        <v>6.6E-3</v>
      </c>
      <c r="AA57" s="101">
        <v>3.8E-3</v>
      </c>
      <c r="AB57" s="100">
        <v>5.5999999999999999E-3</v>
      </c>
      <c r="AC57" s="101">
        <v>3.0999999999999999E-3</v>
      </c>
      <c r="AD57" s="100">
        <v>5.5999999999999999E-3</v>
      </c>
      <c r="AE57" s="101">
        <v>4.4999999999999997E-3</v>
      </c>
      <c r="AF57" s="100">
        <v>7.1000000000000004E-3</v>
      </c>
      <c r="AG57" s="101">
        <v>5.4000000000000003E-3</v>
      </c>
    </row>
    <row r="58" spans="1:33" x14ac:dyDescent="0.3">
      <c r="A58">
        <v>46</v>
      </c>
      <c r="B58" s="16" t="s">
        <v>51</v>
      </c>
      <c r="D58" s="27"/>
      <c r="E58" s="27">
        <v>3.3999999999999998E-3</v>
      </c>
      <c r="F58" s="59">
        <v>5.9999999999999995E-4</v>
      </c>
      <c r="G58" s="57">
        <v>1.4E-3</v>
      </c>
      <c r="H58" s="59">
        <v>3.7000000000000002E-3</v>
      </c>
      <c r="I58" s="59">
        <v>1.2999999999999999E-3</v>
      </c>
      <c r="J58" s="59">
        <v>4.4000000000000003E-3</v>
      </c>
      <c r="K58" s="62">
        <v>3.3E-3</v>
      </c>
      <c r="L58" s="59">
        <v>1.1999999999999999E-3</v>
      </c>
      <c r="M58" s="57">
        <v>4.7999999999999996E-3</v>
      </c>
      <c r="N58" s="79">
        <v>6.8000000000000005E-3</v>
      </c>
      <c r="O58" s="80">
        <v>4.0999999999999995E-3</v>
      </c>
      <c r="P58" s="81">
        <v>5.6999999999999993E-3</v>
      </c>
      <c r="Q58" s="82">
        <v>6.7000000000000002E-3</v>
      </c>
      <c r="R58" s="81">
        <v>5.1000000000000004E-3</v>
      </c>
      <c r="S58" s="82">
        <v>6.6E-3</v>
      </c>
      <c r="T58" s="83">
        <v>1.01E-2</v>
      </c>
      <c r="U58" s="61">
        <v>4.5999999999999999E-3</v>
      </c>
      <c r="V58" s="83">
        <v>9.7999999999999997E-3</v>
      </c>
      <c r="W58" s="61">
        <v>4.4000000000000003E-3</v>
      </c>
      <c r="X58" s="98">
        <v>1.11E-2</v>
      </c>
      <c r="Y58" s="99">
        <v>5.8999999999999999E-3</v>
      </c>
      <c r="Z58" s="98">
        <v>1.14E-2</v>
      </c>
      <c r="AA58" s="99">
        <v>4.7999999999999996E-3</v>
      </c>
      <c r="AB58" s="98">
        <v>1.15E-2</v>
      </c>
      <c r="AC58" s="99">
        <v>5.4999999999999997E-3</v>
      </c>
      <c r="AD58" s="98">
        <v>1.43E-2</v>
      </c>
      <c r="AE58" s="99">
        <v>8.0999999999999996E-3</v>
      </c>
      <c r="AF58" s="98">
        <v>1.3599999999999999E-2</v>
      </c>
      <c r="AG58" s="99">
        <v>6.7000000000000002E-3</v>
      </c>
    </row>
    <row r="59" spans="1:33" x14ac:dyDescent="0.3">
      <c r="A59">
        <v>47</v>
      </c>
      <c r="B59" s="16" t="s">
        <v>52</v>
      </c>
      <c r="D59" s="27"/>
      <c r="E59" s="27">
        <v>9.7000000000000003E-3</v>
      </c>
      <c r="F59" s="59">
        <v>3.3999999999999998E-3</v>
      </c>
      <c r="G59" s="57">
        <v>2.2000000000000001E-3</v>
      </c>
      <c r="H59" s="59">
        <v>8.2000000000000007E-3</v>
      </c>
      <c r="I59" s="59">
        <v>6.9999999999999999E-4</v>
      </c>
      <c r="J59" s="59">
        <v>1.6000000000000001E-3</v>
      </c>
      <c r="K59" s="62">
        <v>6.3E-3</v>
      </c>
      <c r="L59" s="59">
        <v>1.1000000000000001E-3</v>
      </c>
      <c r="M59" s="57">
        <v>1.4000000000000002E-3</v>
      </c>
      <c r="N59" s="79">
        <v>5.4000000000000003E-3</v>
      </c>
      <c r="O59" s="80">
        <v>8.0000000000000004E-4</v>
      </c>
      <c r="P59" s="81">
        <v>5.8999999999999999E-3</v>
      </c>
      <c r="Q59" s="82">
        <v>1.8E-3</v>
      </c>
      <c r="R59" s="81">
        <v>6.4000000000000003E-3</v>
      </c>
      <c r="S59" s="82">
        <v>5.0000000000000001E-4</v>
      </c>
      <c r="T59" s="83">
        <v>8.0000000000000002E-3</v>
      </c>
      <c r="U59" s="61">
        <v>6.9999999999999999E-4</v>
      </c>
      <c r="V59" s="83">
        <v>7.7999999999999996E-3</v>
      </c>
      <c r="W59" s="61">
        <v>2.7000000000000001E-3</v>
      </c>
      <c r="X59" s="98">
        <v>7.4999999999999997E-3</v>
      </c>
      <c r="Y59" s="99">
        <v>4.8999999999999998E-3</v>
      </c>
      <c r="Z59" s="98">
        <v>9.4999999999999998E-3</v>
      </c>
      <c r="AA59" s="99">
        <v>3.8999999999999998E-3</v>
      </c>
      <c r="AB59" s="98">
        <v>1.0200000000000001E-2</v>
      </c>
      <c r="AC59" s="99">
        <v>3.0999999999999999E-3</v>
      </c>
      <c r="AD59" s="98">
        <v>9.9000000000000008E-3</v>
      </c>
      <c r="AE59" s="99">
        <v>3.8E-3</v>
      </c>
      <c r="AF59" s="98">
        <v>1.09E-2</v>
      </c>
      <c r="AG59" s="99">
        <v>5.1999999999999998E-3</v>
      </c>
    </row>
    <row r="60" spans="1:33" x14ac:dyDescent="0.3">
      <c r="A60">
        <v>48</v>
      </c>
      <c r="B60" s="9" t="s">
        <v>53</v>
      </c>
      <c r="D60" s="27"/>
      <c r="E60" s="27">
        <v>9.7000000000000003E-3</v>
      </c>
      <c r="F60" s="59">
        <v>2.2000000000000001E-3</v>
      </c>
      <c r="G60" s="57">
        <v>3.3999999999999998E-3</v>
      </c>
      <c r="H60" s="59">
        <v>1.26E-2</v>
      </c>
      <c r="I60" s="59">
        <v>2.8E-3</v>
      </c>
      <c r="J60" s="59">
        <v>5.4000000000000003E-3</v>
      </c>
      <c r="K60" s="62">
        <v>1.1299999999999999E-2</v>
      </c>
      <c r="L60" s="59">
        <v>3.8E-3</v>
      </c>
      <c r="M60" s="57">
        <v>4.7999999999999996E-3</v>
      </c>
      <c r="N60" s="79">
        <v>1.46E-2</v>
      </c>
      <c r="O60" s="80">
        <v>3.8E-3</v>
      </c>
      <c r="P60" s="81">
        <v>1.21E-2</v>
      </c>
      <c r="Q60" s="82">
        <v>3.4999999999999996E-3</v>
      </c>
      <c r="R60" s="81">
        <v>1.0800000000000001E-2</v>
      </c>
      <c r="S60" s="82">
        <v>3.4000000000000002E-3</v>
      </c>
      <c r="T60" s="79">
        <v>1.43E-2</v>
      </c>
      <c r="U60" s="80">
        <v>3.8E-3</v>
      </c>
      <c r="V60" s="79">
        <v>1.43E-2</v>
      </c>
      <c r="W60" s="80">
        <v>4.4000000000000003E-3</v>
      </c>
      <c r="X60" s="100">
        <v>1.3299999999999999E-2</v>
      </c>
      <c r="Y60" s="101">
        <v>4.7999999999999996E-3</v>
      </c>
      <c r="Z60" s="100">
        <v>1.35E-2</v>
      </c>
      <c r="AA60" s="101">
        <v>4.0000000000000001E-3</v>
      </c>
      <c r="AB60" s="100">
        <v>1.24E-2</v>
      </c>
      <c r="AC60" s="101">
        <v>4.1999999999999997E-3</v>
      </c>
      <c r="AD60" s="100">
        <v>1.3100000000000001E-2</v>
      </c>
      <c r="AE60" s="101">
        <v>5.4999999999999997E-3</v>
      </c>
      <c r="AF60" s="100">
        <v>1.72E-2</v>
      </c>
      <c r="AG60" s="101">
        <v>5.8999999999999999E-3</v>
      </c>
    </row>
    <row r="61" spans="1:33" x14ac:dyDescent="0.3">
      <c r="A61">
        <v>49</v>
      </c>
      <c r="B61" s="16" t="s">
        <v>54</v>
      </c>
      <c r="D61" s="27"/>
      <c r="E61" s="27">
        <v>5.1000000000000004E-3</v>
      </c>
      <c r="F61" s="59">
        <v>5.9999999999999995E-4</v>
      </c>
      <c r="G61" s="57">
        <v>1.6000000000000001E-3</v>
      </c>
      <c r="H61" s="59">
        <v>5.8999999999999999E-3</v>
      </c>
      <c r="I61" s="59">
        <v>1.6000000000000001E-3</v>
      </c>
      <c r="J61" s="59">
        <v>2.0999999999999999E-3</v>
      </c>
      <c r="K61" s="62">
        <v>5.6999999999999993E-3</v>
      </c>
      <c r="L61" s="59">
        <v>1.6000000000000001E-3</v>
      </c>
      <c r="M61" s="57">
        <v>2E-3</v>
      </c>
      <c r="N61" s="79">
        <v>7.7000000000000002E-3</v>
      </c>
      <c r="O61" s="80">
        <v>1.7000000000000001E-3</v>
      </c>
      <c r="P61" s="81">
        <v>8.5000000000000006E-3</v>
      </c>
      <c r="Q61" s="82">
        <v>1.8E-3</v>
      </c>
      <c r="R61" s="81">
        <v>8.5000000000000006E-3</v>
      </c>
      <c r="S61" s="82">
        <v>2.3999999999999998E-3</v>
      </c>
      <c r="T61" s="83">
        <v>1.06E-2</v>
      </c>
      <c r="U61" s="61">
        <v>4.0000000000000001E-3</v>
      </c>
      <c r="V61" s="83">
        <v>1.01E-2</v>
      </c>
      <c r="W61" s="61">
        <v>4.4000000000000003E-3</v>
      </c>
      <c r="X61" s="98">
        <v>1.04E-2</v>
      </c>
      <c r="Y61" s="99">
        <v>5.1999999999999998E-3</v>
      </c>
      <c r="Z61" s="98">
        <v>1.17E-2</v>
      </c>
      <c r="AA61" s="99">
        <v>4.4000000000000003E-3</v>
      </c>
      <c r="AB61" s="98">
        <v>1.12E-2</v>
      </c>
      <c r="AC61" s="99">
        <v>4.3E-3</v>
      </c>
      <c r="AD61" s="98">
        <v>1.24E-2</v>
      </c>
      <c r="AE61" s="99">
        <v>6.1999999999999998E-3</v>
      </c>
      <c r="AF61" s="98">
        <v>1.4200000000000001E-2</v>
      </c>
      <c r="AG61" s="99">
        <v>6.7999999999999996E-3</v>
      </c>
    </row>
    <row r="62" spans="1:33" x14ac:dyDescent="0.3">
      <c r="A62">
        <v>50</v>
      </c>
      <c r="B62" s="16" t="s">
        <v>55</v>
      </c>
      <c r="D62" s="27"/>
      <c r="E62" s="27">
        <v>4.1999999999999997E-3</v>
      </c>
      <c r="F62" s="59">
        <v>1.1000000000000001E-3</v>
      </c>
      <c r="G62" s="57">
        <v>1.8E-3</v>
      </c>
      <c r="H62" s="59">
        <v>5.4000000000000003E-3</v>
      </c>
      <c r="I62" s="59">
        <v>2.3E-3</v>
      </c>
      <c r="J62" s="59">
        <v>2.3999999999999998E-3</v>
      </c>
      <c r="K62" s="62">
        <v>4.6999999999999993E-3</v>
      </c>
      <c r="L62" s="59">
        <v>2.2000000000000001E-3</v>
      </c>
      <c r="M62" s="57">
        <v>2.5000000000000001E-3</v>
      </c>
      <c r="N62" s="79">
        <v>6.6E-3</v>
      </c>
      <c r="O62" s="80">
        <v>3.0000000000000001E-3</v>
      </c>
      <c r="P62" s="81">
        <v>7.0999999999999995E-3</v>
      </c>
      <c r="Q62" s="82">
        <v>3.5999999999999999E-3</v>
      </c>
      <c r="R62" s="81">
        <v>6.9999999999999993E-3</v>
      </c>
      <c r="S62" s="82">
        <v>4.5000000000000005E-3</v>
      </c>
      <c r="T62" s="83">
        <v>9.5999999999999992E-3</v>
      </c>
      <c r="U62" s="61">
        <v>4.0000000000000001E-3</v>
      </c>
      <c r="V62" s="83">
        <v>1.01E-2</v>
      </c>
      <c r="W62" s="61">
        <v>4.3E-3</v>
      </c>
      <c r="X62" s="98">
        <v>1.0200000000000001E-2</v>
      </c>
      <c r="Y62" s="99">
        <v>5.0000000000000001E-3</v>
      </c>
      <c r="Z62" s="98">
        <v>1.0800000000000001E-2</v>
      </c>
      <c r="AA62" s="99">
        <v>4.7999999999999996E-3</v>
      </c>
      <c r="AB62" s="98">
        <v>1.0200000000000001E-2</v>
      </c>
      <c r="AC62" s="99">
        <v>4.5999999999999999E-3</v>
      </c>
      <c r="AD62" s="98">
        <v>1.11E-2</v>
      </c>
      <c r="AE62" s="99">
        <v>6.0000000000000001E-3</v>
      </c>
      <c r="AF62" s="98">
        <v>1.24E-2</v>
      </c>
      <c r="AG62" s="99">
        <v>6.7999999999999996E-3</v>
      </c>
    </row>
    <row r="63" spans="1:33" x14ac:dyDescent="0.3">
      <c r="A63">
        <v>51</v>
      </c>
      <c r="B63" s="16" t="s">
        <v>56</v>
      </c>
      <c r="D63" s="27"/>
      <c r="E63" s="27">
        <v>4.1999999999999997E-3</v>
      </c>
      <c r="F63" s="59">
        <v>1E-3</v>
      </c>
      <c r="G63" s="57">
        <v>1.1999999999999999E-3</v>
      </c>
      <c r="H63" s="59">
        <v>5.1999999999999998E-3</v>
      </c>
      <c r="I63" s="59">
        <v>1.2999999999999999E-3</v>
      </c>
      <c r="J63" s="59">
        <v>1.6000000000000001E-3</v>
      </c>
      <c r="K63" s="62">
        <v>4.7999999999999996E-3</v>
      </c>
      <c r="L63" s="59">
        <v>1.6000000000000001E-3</v>
      </c>
      <c r="M63" s="57">
        <v>1.7000000000000001E-3</v>
      </c>
      <c r="N63" s="79">
        <v>6.4000000000000003E-3</v>
      </c>
      <c r="O63" s="80">
        <v>3.2000000000000002E-3</v>
      </c>
      <c r="P63" s="81">
        <v>6.1999999999999998E-3</v>
      </c>
      <c r="Q63" s="82">
        <v>6.1999999999999998E-3</v>
      </c>
      <c r="R63" s="81">
        <v>5.6999999999999993E-3</v>
      </c>
      <c r="S63" s="82">
        <v>9.1999999999999998E-3</v>
      </c>
      <c r="T63" s="83">
        <v>9.4000000000000004E-3</v>
      </c>
      <c r="U63" s="61">
        <v>5.4000000000000003E-3</v>
      </c>
      <c r="V63" s="83">
        <v>8.6E-3</v>
      </c>
      <c r="W63" s="61">
        <v>5.0000000000000001E-3</v>
      </c>
      <c r="X63" s="98">
        <v>1.03E-2</v>
      </c>
      <c r="Y63" s="99">
        <v>4.4999999999999997E-3</v>
      </c>
      <c r="Z63" s="98">
        <v>1.09E-2</v>
      </c>
      <c r="AA63" s="99">
        <v>3.8999999999999998E-3</v>
      </c>
      <c r="AB63" s="98">
        <v>9.9000000000000008E-3</v>
      </c>
      <c r="AC63" s="99">
        <v>4.1000000000000003E-3</v>
      </c>
      <c r="AD63" s="98">
        <v>1.0699999999999999E-2</v>
      </c>
      <c r="AE63" s="99">
        <v>6.1999999999999998E-3</v>
      </c>
      <c r="AF63" s="98">
        <v>1.2800000000000001E-2</v>
      </c>
      <c r="AG63" s="99">
        <v>6.7999999999999996E-3</v>
      </c>
    </row>
    <row r="64" spans="1:33" x14ac:dyDescent="0.3">
      <c r="A64">
        <v>52</v>
      </c>
      <c r="B64" s="16" t="s">
        <v>57</v>
      </c>
      <c r="D64" s="27"/>
      <c r="E64" s="27">
        <v>1.4E-3</v>
      </c>
      <c r="F64" s="59">
        <v>8.2000000000000007E-3</v>
      </c>
      <c r="G64" s="57">
        <v>4.4400000000000002E-2</v>
      </c>
      <c r="H64" s="59">
        <v>1.9E-3</v>
      </c>
      <c r="I64" s="59">
        <v>1.49E-2</v>
      </c>
      <c r="J64" s="59">
        <v>4.0500000000000001E-2</v>
      </c>
      <c r="K64" s="62">
        <v>1.7000000000000001E-3</v>
      </c>
      <c r="L64" s="59">
        <v>1.5800000000000002E-2</v>
      </c>
      <c r="M64" s="57">
        <v>4.0599999999999997E-2</v>
      </c>
      <c r="N64" s="79">
        <v>1.1399999999999999E-2</v>
      </c>
      <c r="O64" s="80">
        <v>3.9399999999999998E-2</v>
      </c>
      <c r="P64" s="81">
        <v>1.15E-2</v>
      </c>
      <c r="Q64" s="82">
        <v>4.5899999999999996E-2</v>
      </c>
      <c r="R64" s="81">
        <v>1.15E-2</v>
      </c>
      <c r="S64" s="82">
        <v>4.8499999999999995E-2</v>
      </c>
      <c r="T64" s="83">
        <v>1.5800000000000002E-2</v>
      </c>
      <c r="U64" s="61">
        <v>5.7299999999999997E-2</v>
      </c>
      <c r="V64" s="83">
        <v>1.6199999999999999E-2</v>
      </c>
      <c r="W64" s="61">
        <v>5.3199999999999997E-2</v>
      </c>
      <c r="X64" s="98">
        <v>2.0799999999999999E-2</v>
      </c>
      <c r="Y64" s="99">
        <v>5.9400000000000001E-2</v>
      </c>
      <c r="Z64" s="98">
        <v>2.4E-2</v>
      </c>
      <c r="AA64" s="99">
        <v>4.7300000000000002E-2</v>
      </c>
      <c r="AB64" s="98">
        <v>2.4199999999999999E-2</v>
      </c>
      <c r="AC64" s="99">
        <v>4.1300000000000003E-2</v>
      </c>
      <c r="AD64" s="98">
        <v>2.6800000000000001E-2</v>
      </c>
      <c r="AE64" s="99">
        <v>3.2300000000000002E-2</v>
      </c>
      <c r="AF64" s="98">
        <v>2.92E-2</v>
      </c>
      <c r="AG64" s="99">
        <v>3.7100000000000001E-2</v>
      </c>
    </row>
    <row r="65" spans="1:33" x14ac:dyDescent="0.3">
      <c r="A65">
        <v>53</v>
      </c>
      <c r="B65" s="16" t="s">
        <v>58</v>
      </c>
      <c r="D65" s="27"/>
      <c r="E65" s="27">
        <v>8.5000000000000006E-3</v>
      </c>
      <c r="F65" s="59">
        <v>3.7000000000000002E-3</v>
      </c>
      <c r="G65" s="57">
        <v>6.0000000000000001E-3</v>
      </c>
      <c r="H65" s="59">
        <v>8.8000000000000005E-3</v>
      </c>
      <c r="I65" s="59">
        <v>6.4999999999999997E-3</v>
      </c>
      <c r="J65" s="59">
        <v>1.1900000000000001E-2</v>
      </c>
      <c r="K65" s="62">
        <v>4.7999999999999996E-3</v>
      </c>
      <c r="L65" s="59">
        <v>6.1999999999999998E-3</v>
      </c>
      <c r="M65" s="57">
        <v>1.1200000000000002E-2</v>
      </c>
      <c r="N65" s="79">
        <v>1.0200000000000001E-2</v>
      </c>
      <c r="O65" s="80">
        <v>8.3999999999999995E-3</v>
      </c>
      <c r="P65" s="81">
        <v>1.15E-2</v>
      </c>
      <c r="Q65" s="82">
        <v>1.0500000000000001E-2</v>
      </c>
      <c r="R65" s="81">
        <v>1.26E-2</v>
      </c>
      <c r="S65" s="82">
        <v>9.5999999999999992E-3</v>
      </c>
      <c r="T65" s="83">
        <v>1.35E-2</v>
      </c>
      <c r="U65" s="61">
        <v>7.3000000000000001E-3</v>
      </c>
      <c r="V65" s="83">
        <v>1.2200000000000001E-2</v>
      </c>
      <c r="W65" s="61">
        <v>8.0999999999999996E-3</v>
      </c>
      <c r="X65" s="98">
        <v>1.34E-2</v>
      </c>
      <c r="Y65" s="99">
        <v>1.06E-2</v>
      </c>
      <c r="Z65" s="98">
        <v>1.38E-2</v>
      </c>
      <c r="AA65" s="99">
        <v>9.7999999999999997E-3</v>
      </c>
      <c r="AB65" s="98">
        <v>1.2200000000000001E-2</v>
      </c>
      <c r="AC65" s="99">
        <v>8.6999999999999994E-3</v>
      </c>
      <c r="AD65" s="98">
        <v>1.29E-2</v>
      </c>
      <c r="AE65" s="99">
        <v>1.18E-2</v>
      </c>
      <c r="AF65" s="98">
        <v>1.6199999999999999E-2</v>
      </c>
      <c r="AG65" s="99">
        <v>1.35E-2</v>
      </c>
    </row>
    <row r="66" spans="1:33" x14ac:dyDescent="0.3">
      <c r="A66">
        <v>54</v>
      </c>
      <c r="B66" s="16" t="s">
        <v>59</v>
      </c>
      <c r="D66" s="27"/>
      <c r="E66" s="27">
        <v>2.3E-3</v>
      </c>
      <c r="F66" s="59">
        <v>1.9E-3</v>
      </c>
      <c r="G66" s="57">
        <v>3.0999999999999999E-3</v>
      </c>
      <c r="H66" s="59">
        <v>3.5000000000000001E-3</v>
      </c>
      <c r="I66" s="59">
        <v>2.3999999999999998E-3</v>
      </c>
      <c r="J66" s="59">
        <v>3.5999999999999999E-3</v>
      </c>
      <c r="K66" s="62">
        <v>3.5999999999999999E-3</v>
      </c>
      <c r="L66" s="59">
        <v>2.3E-3</v>
      </c>
      <c r="M66" s="57">
        <v>3.3E-3</v>
      </c>
      <c r="N66" s="79">
        <v>5.7999999999999996E-3</v>
      </c>
      <c r="O66" s="80">
        <v>2.8999999999999998E-3</v>
      </c>
      <c r="P66" s="81">
        <v>6.3E-3</v>
      </c>
      <c r="Q66" s="82">
        <v>3.2000000000000002E-3</v>
      </c>
      <c r="R66" s="81">
        <v>6.1999999999999998E-3</v>
      </c>
      <c r="S66" s="82">
        <v>3.4999999999999996E-3</v>
      </c>
      <c r="T66" s="83">
        <v>7.3000000000000001E-3</v>
      </c>
      <c r="U66" s="61">
        <v>4.3E-3</v>
      </c>
      <c r="V66" s="83">
        <v>7.1000000000000004E-3</v>
      </c>
      <c r="W66" s="61">
        <v>4.4000000000000003E-3</v>
      </c>
      <c r="X66" s="98">
        <v>8.3999999999999995E-3</v>
      </c>
      <c r="Y66" s="99">
        <v>4.8999999999999998E-3</v>
      </c>
      <c r="Z66" s="98">
        <v>8.6999999999999994E-3</v>
      </c>
      <c r="AA66" s="99">
        <v>3.8999999999999998E-3</v>
      </c>
      <c r="AB66" s="98">
        <v>6.7999999999999996E-3</v>
      </c>
      <c r="AC66" s="99">
        <v>3.0999999999999999E-3</v>
      </c>
      <c r="AD66" s="98">
        <v>6.7999999999999996E-3</v>
      </c>
      <c r="AE66" s="99">
        <v>5.0000000000000001E-3</v>
      </c>
      <c r="AF66" s="98">
        <v>8.9999999999999993E-3</v>
      </c>
      <c r="AG66" s="99">
        <v>6.0000000000000001E-3</v>
      </c>
    </row>
    <row r="67" spans="1:33" x14ac:dyDescent="0.3">
      <c r="A67">
        <v>55</v>
      </c>
      <c r="B67" s="16" t="s">
        <v>60</v>
      </c>
      <c r="D67" s="27"/>
      <c r="E67" s="27">
        <v>6.4999999999999997E-3</v>
      </c>
      <c r="F67" s="59">
        <v>2.3E-3</v>
      </c>
      <c r="G67" s="57">
        <v>4.5999999999999999E-3</v>
      </c>
      <c r="H67" s="59">
        <v>6.8999999999999999E-3</v>
      </c>
      <c r="I67" s="59">
        <v>3.7000000000000002E-3</v>
      </c>
      <c r="J67" s="59">
        <v>5.1000000000000004E-3</v>
      </c>
      <c r="K67" s="62">
        <v>6.6E-3</v>
      </c>
      <c r="L67" s="59">
        <v>3.4999999999999996E-3</v>
      </c>
      <c r="M67" s="57">
        <v>5.1000000000000004E-3</v>
      </c>
      <c r="N67" s="79">
        <v>1.1000000000000001E-2</v>
      </c>
      <c r="O67" s="80">
        <v>4.0999999999999995E-3</v>
      </c>
      <c r="P67" s="81">
        <v>0.01</v>
      </c>
      <c r="Q67" s="82">
        <v>3.5999999999999999E-3</v>
      </c>
      <c r="R67" s="81">
        <v>9.3999999999999986E-3</v>
      </c>
      <c r="S67" s="82">
        <v>4.3E-3</v>
      </c>
      <c r="T67" s="83">
        <v>8.8999999999999999E-3</v>
      </c>
      <c r="U67" s="61">
        <v>5.4000000000000003E-3</v>
      </c>
      <c r="V67" s="83">
        <v>9.4999999999999998E-3</v>
      </c>
      <c r="W67" s="61">
        <v>5.3E-3</v>
      </c>
      <c r="X67" s="98">
        <v>9.4000000000000004E-3</v>
      </c>
      <c r="Y67" s="99">
        <v>5.4999999999999997E-3</v>
      </c>
      <c r="Z67" s="98">
        <v>9.7999999999999997E-3</v>
      </c>
      <c r="AA67" s="99">
        <v>4.7000000000000002E-3</v>
      </c>
      <c r="AB67" s="98">
        <v>8.8999999999999999E-3</v>
      </c>
      <c r="AC67" s="99">
        <v>4.4000000000000003E-3</v>
      </c>
      <c r="AD67" s="98">
        <v>9.7999999999999997E-3</v>
      </c>
      <c r="AE67" s="99">
        <v>6.3E-3</v>
      </c>
      <c r="AF67" s="98">
        <v>1.2200000000000001E-2</v>
      </c>
      <c r="AG67" s="99">
        <v>7.1000000000000004E-3</v>
      </c>
    </row>
    <row r="68" spans="1:33" x14ac:dyDescent="0.3">
      <c r="A68">
        <v>56</v>
      </c>
      <c r="B68" s="16" t="s">
        <v>61</v>
      </c>
      <c r="D68" s="27"/>
      <c r="E68" s="27">
        <v>9.1000000000000004E-3</v>
      </c>
      <c r="F68" s="59">
        <v>2.8E-3</v>
      </c>
      <c r="G68" s="57">
        <v>6.8999999999999999E-3</v>
      </c>
      <c r="H68" s="59">
        <v>1.18E-2</v>
      </c>
      <c r="I68" s="59">
        <v>5.5999999999999999E-3</v>
      </c>
      <c r="J68" s="59">
        <v>7.1999999999999998E-3</v>
      </c>
      <c r="K68" s="62">
        <v>1.38E-2</v>
      </c>
      <c r="L68" s="59">
        <v>6.1999999999999998E-3</v>
      </c>
      <c r="M68" s="57">
        <v>8.0000000000000002E-3</v>
      </c>
      <c r="N68" s="79">
        <v>2.0400000000000001E-2</v>
      </c>
      <c r="O68" s="80">
        <v>5.6000000000000008E-3</v>
      </c>
      <c r="P68" s="81">
        <v>2.0799999999999999E-2</v>
      </c>
      <c r="Q68" s="82">
        <v>4.6999999999999993E-3</v>
      </c>
      <c r="R68" s="81">
        <v>1.8200000000000001E-2</v>
      </c>
      <c r="S68" s="82">
        <v>2.2000000000000001E-3</v>
      </c>
      <c r="T68" s="83">
        <v>1.67E-2</v>
      </c>
      <c r="U68" s="61">
        <v>2.7000000000000001E-3</v>
      </c>
      <c r="V68" s="83">
        <v>1.41E-2</v>
      </c>
      <c r="W68" s="61">
        <v>3.0999999999999999E-3</v>
      </c>
      <c r="X68" s="98">
        <v>1.2E-2</v>
      </c>
      <c r="Y68" s="99">
        <v>3.8E-3</v>
      </c>
      <c r="Z68" s="98">
        <v>1.17E-2</v>
      </c>
      <c r="AA68" s="99">
        <v>3.0000000000000001E-3</v>
      </c>
      <c r="AB68" s="98">
        <v>0.01</v>
      </c>
      <c r="AC68" s="99">
        <v>2.8999999999999998E-3</v>
      </c>
      <c r="AD68" s="98">
        <v>1.04E-2</v>
      </c>
      <c r="AE68" s="99">
        <v>4.3E-3</v>
      </c>
      <c r="AF68" s="98">
        <v>1.4E-2</v>
      </c>
      <c r="AG68" s="99">
        <v>4.7999999999999996E-3</v>
      </c>
    </row>
    <row r="69" spans="1:33" x14ac:dyDescent="0.3">
      <c r="A69">
        <v>57</v>
      </c>
      <c r="B69" s="16" t="s">
        <v>62</v>
      </c>
      <c r="D69" s="27"/>
      <c r="E69" s="27">
        <v>1.6E-2</v>
      </c>
      <c r="F69" s="59">
        <v>6.1999999999999998E-3</v>
      </c>
      <c r="G69" s="57">
        <v>1.44E-2</v>
      </c>
      <c r="H69" s="59">
        <v>1.7000000000000001E-2</v>
      </c>
      <c r="I69" s="59">
        <v>7.6E-3</v>
      </c>
      <c r="J69" s="59">
        <v>1.44E-2</v>
      </c>
      <c r="K69" s="62">
        <v>1.9599999999999999E-2</v>
      </c>
      <c r="L69" s="59">
        <v>1.2500000000000001E-2</v>
      </c>
      <c r="M69" s="57">
        <v>1.2500000000000001E-2</v>
      </c>
      <c r="N69" s="79">
        <v>3.0499999999999999E-2</v>
      </c>
      <c r="O69" s="80">
        <v>7.0999999999999995E-3</v>
      </c>
      <c r="P69" s="81">
        <v>2.7400000000000001E-2</v>
      </c>
      <c r="Q69" s="82">
        <v>3.5999999999999999E-3</v>
      </c>
      <c r="R69" s="81">
        <v>1.7899999999999999E-2</v>
      </c>
      <c r="S69" s="82">
        <v>3.4000000000000002E-3</v>
      </c>
      <c r="T69" s="83">
        <v>1.4E-2</v>
      </c>
      <c r="U69" s="61">
        <v>5.1999999999999998E-3</v>
      </c>
      <c r="V69" s="83">
        <v>1.1299999999999999E-2</v>
      </c>
      <c r="W69" s="61">
        <v>5.1000000000000004E-3</v>
      </c>
      <c r="X69" s="98">
        <v>1.12E-2</v>
      </c>
      <c r="Y69" s="99">
        <v>4.4999999999999997E-3</v>
      </c>
      <c r="Z69" s="98">
        <v>1.17E-2</v>
      </c>
      <c r="AA69" s="99">
        <v>3.0999999999999999E-3</v>
      </c>
      <c r="AB69" s="98">
        <v>1.0999999999999999E-2</v>
      </c>
      <c r="AC69" s="99">
        <v>3.5000000000000001E-3</v>
      </c>
      <c r="AD69" s="98">
        <v>1.11E-2</v>
      </c>
      <c r="AE69" s="99">
        <v>4.5999999999999999E-3</v>
      </c>
      <c r="AF69" s="98">
        <v>1.4E-2</v>
      </c>
      <c r="AG69" s="99">
        <v>4.7000000000000002E-3</v>
      </c>
    </row>
    <row r="70" spans="1:33" x14ac:dyDescent="0.3">
      <c r="A70">
        <v>58</v>
      </c>
      <c r="B70" s="16" t="s">
        <v>63</v>
      </c>
      <c r="D70" s="27"/>
      <c r="E70" s="27">
        <v>8.9999999999999993E-3</v>
      </c>
      <c r="F70" s="59">
        <v>2.8E-3</v>
      </c>
      <c r="G70" s="57">
        <v>9.1000000000000004E-3</v>
      </c>
      <c r="H70" s="59">
        <v>1.24E-2</v>
      </c>
      <c r="I70" s="59">
        <v>5.7999999999999996E-3</v>
      </c>
      <c r="J70" s="59">
        <v>8.6E-3</v>
      </c>
      <c r="K70" s="62">
        <v>1.5800000000000002E-2</v>
      </c>
      <c r="L70" s="59">
        <v>7.1999999999999998E-3</v>
      </c>
      <c r="M70" s="57">
        <v>7.1999999999999998E-3</v>
      </c>
      <c r="N70" s="79">
        <v>2.1700000000000001E-2</v>
      </c>
      <c r="O70" s="80">
        <v>4.5000000000000005E-3</v>
      </c>
      <c r="P70" s="81">
        <v>1.77E-2</v>
      </c>
      <c r="Q70" s="82">
        <v>3.8E-3</v>
      </c>
      <c r="R70" s="81">
        <v>1.8100000000000002E-2</v>
      </c>
      <c r="S70" s="82">
        <v>5.1999999999999998E-3</v>
      </c>
      <c r="T70" s="83">
        <v>1.49E-2</v>
      </c>
      <c r="U70" s="61">
        <v>5.8999999999999999E-3</v>
      </c>
      <c r="V70" s="83">
        <v>1.41E-2</v>
      </c>
      <c r="W70" s="61">
        <v>6.6E-3</v>
      </c>
      <c r="X70" s="98">
        <v>1.3899999999999999E-2</v>
      </c>
      <c r="Y70" s="99">
        <v>6.6E-3</v>
      </c>
      <c r="Z70" s="98">
        <v>1.32E-2</v>
      </c>
      <c r="AA70" s="99">
        <v>5.4000000000000003E-3</v>
      </c>
      <c r="AB70" s="98">
        <v>1.12E-2</v>
      </c>
      <c r="AC70" s="99">
        <v>5.3E-3</v>
      </c>
      <c r="AD70" s="98">
        <v>1.2699999999999999E-2</v>
      </c>
      <c r="AE70" s="99">
        <v>6.1000000000000004E-3</v>
      </c>
      <c r="AF70" s="98">
        <v>1.61E-2</v>
      </c>
      <c r="AG70" s="99">
        <v>7.3000000000000001E-3</v>
      </c>
    </row>
    <row r="71" spans="1:33" x14ac:dyDescent="0.3">
      <c r="A71">
        <v>59</v>
      </c>
      <c r="B71" s="16" t="s">
        <v>64</v>
      </c>
      <c r="D71" s="27"/>
      <c r="E71" s="27">
        <v>6.0000000000000001E-3</v>
      </c>
      <c r="F71" s="59">
        <v>5.9999999999999995E-4</v>
      </c>
      <c r="G71" s="57">
        <v>1E-3</v>
      </c>
      <c r="H71" s="59">
        <v>7.3000000000000001E-3</v>
      </c>
      <c r="I71" s="59">
        <v>1.8E-3</v>
      </c>
      <c r="J71" s="59">
        <v>1.6000000000000001E-3</v>
      </c>
      <c r="K71" s="62">
        <v>1.2199999999999999E-2</v>
      </c>
      <c r="L71" s="59">
        <v>3.4999999999999996E-3</v>
      </c>
      <c r="M71" s="57">
        <v>1.1000000000000001E-3</v>
      </c>
      <c r="N71" s="79">
        <v>1.54E-2</v>
      </c>
      <c r="O71" s="80">
        <v>1.5E-3</v>
      </c>
      <c r="P71" s="81">
        <v>1.2199999999999999E-2</v>
      </c>
      <c r="Q71" s="82">
        <v>2.0000000000000001E-4</v>
      </c>
      <c r="R71" s="81">
        <v>9.7999999999999997E-3</v>
      </c>
      <c r="S71" s="82">
        <v>5.9999999999999995E-4</v>
      </c>
      <c r="T71" s="83">
        <v>7.7000000000000002E-3</v>
      </c>
      <c r="U71" s="61">
        <v>3.5000000000000001E-3</v>
      </c>
      <c r="V71" s="83">
        <v>8.6999999999999994E-3</v>
      </c>
      <c r="W71" s="61">
        <v>4.5999999999999999E-3</v>
      </c>
      <c r="X71" s="98">
        <v>1.0200000000000001E-2</v>
      </c>
      <c r="Y71" s="99">
        <v>6.1000000000000004E-3</v>
      </c>
      <c r="Z71" s="98">
        <v>1.0699999999999999E-2</v>
      </c>
      <c r="AA71" s="99">
        <v>3.8999999999999998E-3</v>
      </c>
      <c r="AB71" s="98">
        <v>9.1000000000000004E-3</v>
      </c>
      <c r="AC71" s="99">
        <v>4.3E-3</v>
      </c>
      <c r="AD71" s="98">
        <v>9.9000000000000008E-3</v>
      </c>
      <c r="AE71" s="99">
        <v>8.5000000000000006E-3</v>
      </c>
      <c r="AF71" s="98">
        <v>1.17E-2</v>
      </c>
      <c r="AG71" s="99">
        <v>9.5999999999999992E-3</v>
      </c>
    </row>
    <row r="72" spans="1:33" x14ac:dyDescent="0.3">
      <c r="A72">
        <v>60</v>
      </c>
      <c r="B72" s="16" t="s">
        <v>65</v>
      </c>
      <c r="D72" s="27"/>
      <c r="E72" s="27">
        <v>1.18E-2</v>
      </c>
      <c r="F72" s="59">
        <v>1.6000000000000001E-3</v>
      </c>
      <c r="G72" s="57">
        <v>1.03E-2</v>
      </c>
      <c r="H72" s="59">
        <v>5.4000000000000003E-3</v>
      </c>
      <c r="I72" s="59">
        <v>1.23E-2</v>
      </c>
      <c r="J72" s="59">
        <v>1.5100000000000001E-2</v>
      </c>
      <c r="K72" s="62">
        <v>1.01E-2</v>
      </c>
      <c r="L72" s="59">
        <v>1.6399999999999998E-2</v>
      </c>
      <c r="M72" s="57">
        <v>1.3100000000000001E-2</v>
      </c>
      <c r="N72" s="79">
        <v>2.2499999999999999E-2</v>
      </c>
      <c r="O72" s="80">
        <v>3.5999999999999999E-3</v>
      </c>
      <c r="P72" s="81">
        <v>2.2599999999999999E-2</v>
      </c>
      <c r="Q72" s="82">
        <v>5.6000000000000008E-3</v>
      </c>
      <c r="R72" s="81">
        <v>1.7899999999999999E-2</v>
      </c>
      <c r="S72" s="82">
        <v>3.4000000000000002E-3</v>
      </c>
      <c r="T72" s="83">
        <v>1.4E-2</v>
      </c>
      <c r="U72" s="61">
        <v>5.1999999999999998E-3</v>
      </c>
      <c r="V72" s="83">
        <v>1.1299999999999999E-2</v>
      </c>
      <c r="W72" s="61">
        <v>5.1000000000000004E-3</v>
      </c>
      <c r="X72" s="98">
        <v>1.12E-2</v>
      </c>
      <c r="Y72" s="99">
        <v>4.4999999999999997E-3</v>
      </c>
      <c r="Z72" s="98">
        <v>1.17E-2</v>
      </c>
      <c r="AA72" s="99">
        <v>3.0999999999999999E-3</v>
      </c>
      <c r="AB72" s="98">
        <v>1.0999999999999999E-2</v>
      </c>
      <c r="AC72" s="99">
        <v>3.5000000000000001E-3</v>
      </c>
      <c r="AD72" s="98">
        <v>1.11E-2</v>
      </c>
      <c r="AE72" s="99">
        <v>4.5999999999999999E-3</v>
      </c>
      <c r="AF72" s="98">
        <v>1.4E-2</v>
      </c>
      <c r="AG72" s="99">
        <v>4.7000000000000002E-3</v>
      </c>
    </row>
    <row r="73" spans="1:33" x14ac:dyDescent="0.3">
      <c r="A73">
        <v>61</v>
      </c>
      <c r="B73" s="16" t="s">
        <v>66</v>
      </c>
      <c r="D73" s="27"/>
      <c r="E73" s="27">
        <v>0.5</v>
      </c>
      <c r="F73" s="59">
        <v>5.9999999999999995E-4</v>
      </c>
      <c r="G73" s="57">
        <v>8.9999999999999998E-4</v>
      </c>
      <c r="H73" s="59">
        <v>6.8999999999999999E-3</v>
      </c>
      <c r="I73" s="59">
        <v>1.1000000000000001E-3</v>
      </c>
      <c r="J73" s="59">
        <v>1.1000000000000001E-3</v>
      </c>
      <c r="K73" s="62">
        <v>7.3000000000000001E-3</v>
      </c>
      <c r="L73" s="59">
        <v>1E-3</v>
      </c>
      <c r="M73" s="57">
        <v>1E-3</v>
      </c>
      <c r="N73" s="79">
        <v>8.8000000000000005E-3</v>
      </c>
      <c r="O73" s="80">
        <v>8.9999999999999998E-4</v>
      </c>
      <c r="P73" s="81">
        <v>9.1999999999999998E-3</v>
      </c>
      <c r="Q73" s="82">
        <v>1E-3</v>
      </c>
      <c r="R73" s="81">
        <v>9.3999999999999986E-3</v>
      </c>
      <c r="S73" s="82">
        <v>1E-3</v>
      </c>
      <c r="T73" s="83">
        <v>1.0699999999999999E-2</v>
      </c>
      <c r="U73" s="61">
        <v>1.2999999999999999E-3</v>
      </c>
      <c r="V73" s="83">
        <v>1.04E-2</v>
      </c>
      <c r="W73" s="61">
        <v>1.6000000000000001E-3</v>
      </c>
      <c r="X73" s="98">
        <v>9.9000000000000008E-3</v>
      </c>
      <c r="Y73" s="99">
        <v>1.8E-3</v>
      </c>
      <c r="Z73" s="98">
        <v>1.0200000000000001E-2</v>
      </c>
      <c r="AA73" s="99">
        <v>1.6000000000000001E-3</v>
      </c>
      <c r="AB73" s="98">
        <v>8.3000000000000001E-3</v>
      </c>
      <c r="AC73" s="99">
        <v>1.4E-3</v>
      </c>
      <c r="AD73" s="98">
        <v>8.8000000000000005E-3</v>
      </c>
      <c r="AE73" s="99">
        <v>2E-3</v>
      </c>
      <c r="AF73" s="98">
        <v>1.17E-2</v>
      </c>
      <c r="AG73" s="99">
        <v>2.3E-3</v>
      </c>
    </row>
    <row r="74" spans="1:33" x14ac:dyDescent="0.3">
      <c r="A74">
        <v>62</v>
      </c>
      <c r="B74" s="16" t="s">
        <v>67</v>
      </c>
      <c r="D74" s="27"/>
      <c r="E74" s="27">
        <v>3.5000000000000001E-3</v>
      </c>
      <c r="F74" s="59">
        <v>5.0000000000000001E-4</v>
      </c>
      <c r="G74" s="57">
        <v>2.0000000000000001E-4</v>
      </c>
      <c r="H74" s="59">
        <v>4.7000000000000002E-3</v>
      </c>
      <c r="I74" s="59">
        <v>8.9999999999999998E-4</v>
      </c>
      <c r="J74" s="59">
        <v>2.0000000000000001E-4</v>
      </c>
      <c r="K74" s="62">
        <v>2E-3</v>
      </c>
      <c r="L74" s="59">
        <v>4.0000000000000002E-4</v>
      </c>
      <c r="M74" s="57">
        <v>2.0000000000000001E-4</v>
      </c>
      <c r="N74" s="79">
        <v>6.4000000000000003E-3</v>
      </c>
      <c r="O74" s="80">
        <v>2.9999999999999997E-4</v>
      </c>
      <c r="P74" s="81">
        <v>8.1000000000000013E-3</v>
      </c>
      <c r="Q74" s="82">
        <v>1E-4</v>
      </c>
      <c r="R74" s="81">
        <v>1.0200000000000001E-2</v>
      </c>
      <c r="S74" s="82">
        <v>1E-4</v>
      </c>
      <c r="T74" s="83">
        <v>1.26E-2</v>
      </c>
      <c r="U74" s="61">
        <v>1.5E-3</v>
      </c>
      <c r="V74" s="83">
        <v>1.18E-2</v>
      </c>
      <c r="W74" s="61">
        <v>1.8E-3</v>
      </c>
      <c r="X74" s="98">
        <v>1.0200000000000001E-2</v>
      </c>
      <c r="Y74" s="99">
        <v>1.6000000000000001E-3</v>
      </c>
      <c r="Z74" s="98">
        <v>1.3299999999999999E-2</v>
      </c>
      <c r="AA74" s="99">
        <v>1.1999999999999999E-3</v>
      </c>
      <c r="AB74" s="98">
        <v>1.24E-2</v>
      </c>
      <c r="AC74" s="99">
        <v>1E-3</v>
      </c>
      <c r="AD74" s="98">
        <v>1.04E-2</v>
      </c>
      <c r="AE74" s="99">
        <v>1.6000000000000001E-3</v>
      </c>
      <c r="AF74" s="98">
        <v>1.5599999999999999E-2</v>
      </c>
      <c r="AG74" s="99">
        <v>1.1000000000000001E-3</v>
      </c>
    </row>
    <row r="75" spans="1:33" x14ac:dyDescent="0.3">
      <c r="A75">
        <v>63</v>
      </c>
      <c r="B75" s="16" t="s">
        <v>68</v>
      </c>
      <c r="D75" s="27"/>
      <c r="E75" s="27">
        <v>0</v>
      </c>
      <c r="F75" s="59">
        <v>2.0000000000000001E-4</v>
      </c>
      <c r="G75" s="57">
        <v>5.0000000000000001E-4</v>
      </c>
      <c r="H75" s="59">
        <v>0</v>
      </c>
      <c r="I75" s="59">
        <v>5.0000000000000001E-4</v>
      </c>
      <c r="J75" s="59">
        <v>2.9999999999999997E-4</v>
      </c>
      <c r="K75" s="62">
        <v>0</v>
      </c>
      <c r="L75" s="59">
        <v>4.0000000000000002E-4</v>
      </c>
      <c r="M75" s="57">
        <v>2.0000000000000001E-4</v>
      </c>
      <c r="N75" s="79">
        <v>0</v>
      </c>
      <c r="O75" s="80">
        <v>1E-4</v>
      </c>
      <c r="P75" s="81">
        <v>0</v>
      </c>
      <c r="Q75" s="82">
        <v>2.9999999999999997E-4</v>
      </c>
      <c r="R75" s="81">
        <v>0</v>
      </c>
      <c r="S75" s="82">
        <v>4.0000000000000002E-4</v>
      </c>
      <c r="T75" s="83">
        <v>1.1599999999999999E-2</v>
      </c>
      <c r="U75" s="61">
        <v>1.2999999999999999E-3</v>
      </c>
      <c r="V75" s="83">
        <v>1.15E-2</v>
      </c>
      <c r="W75" s="61">
        <v>1.8E-3</v>
      </c>
      <c r="X75" s="98">
        <v>9.7000000000000003E-3</v>
      </c>
      <c r="Y75" s="99">
        <v>1.9E-3</v>
      </c>
      <c r="Z75" s="98">
        <v>1.01E-2</v>
      </c>
      <c r="AA75" s="99">
        <v>1.5E-3</v>
      </c>
      <c r="AB75" s="98">
        <v>8.3999999999999995E-3</v>
      </c>
      <c r="AC75" s="99">
        <v>1.2999999999999999E-3</v>
      </c>
      <c r="AD75" s="98">
        <v>8.8000000000000005E-3</v>
      </c>
      <c r="AE75" s="99">
        <v>1.9E-3</v>
      </c>
      <c r="AF75" s="98">
        <v>9.2999999999999992E-3</v>
      </c>
      <c r="AG75" s="99">
        <v>3.8E-3</v>
      </c>
    </row>
    <row r="76" spans="1:33" x14ac:dyDescent="0.3">
      <c r="A76">
        <v>64</v>
      </c>
      <c r="B76" s="16" t="s">
        <v>69</v>
      </c>
      <c r="D76" s="27"/>
      <c r="E76" s="27">
        <v>4.4000000000000003E-3</v>
      </c>
      <c r="F76" s="59">
        <v>4.0000000000000002E-4</v>
      </c>
      <c r="G76" s="57">
        <v>5.9999999999999995E-4</v>
      </c>
      <c r="H76" s="59">
        <v>5.4000000000000003E-3</v>
      </c>
      <c r="I76" s="59">
        <v>1.1000000000000001E-3</v>
      </c>
      <c r="J76" s="59">
        <v>8.0000000000000004E-4</v>
      </c>
      <c r="K76" s="62">
        <v>6.1999999999999998E-3</v>
      </c>
      <c r="L76" s="59">
        <v>1E-3</v>
      </c>
      <c r="M76" s="57">
        <v>7.000000000000001E-4</v>
      </c>
      <c r="N76" s="79">
        <v>8.0000000000000002E-3</v>
      </c>
      <c r="O76" s="80">
        <v>5.9999999999999995E-4</v>
      </c>
      <c r="P76" s="81">
        <v>8.1000000000000013E-3</v>
      </c>
      <c r="Q76" s="82">
        <v>5.0000000000000001E-4</v>
      </c>
      <c r="R76" s="81">
        <v>8.199999999999999E-3</v>
      </c>
      <c r="S76" s="82">
        <v>4.0000000000000002E-4</v>
      </c>
      <c r="T76" s="83">
        <v>1.43E-2</v>
      </c>
      <c r="U76" s="61">
        <v>1.1000000000000001E-3</v>
      </c>
      <c r="V76" s="83">
        <v>1.5599999999999999E-2</v>
      </c>
      <c r="W76" s="61">
        <v>1.8E-3</v>
      </c>
      <c r="X76" s="98">
        <v>9.4999999999999998E-3</v>
      </c>
      <c r="Y76" s="99">
        <v>2.8E-3</v>
      </c>
      <c r="Z76" s="98">
        <v>9.7000000000000003E-3</v>
      </c>
      <c r="AA76" s="99">
        <v>1.8E-3</v>
      </c>
      <c r="AB76" s="98">
        <v>8.3000000000000001E-3</v>
      </c>
      <c r="AC76" s="99">
        <v>1.5E-3</v>
      </c>
      <c r="AD76" s="98">
        <v>9.7999999999999997E-3</v>
      </c>
      <c r="AE76" s="99">
        <v>2.5999999999999999E-3</v>
      </c>
      <c r="AF76" s="98">
        <v>1.2200000000000001E-2</v>
      </c>
      <c r="AG76" s="99">
        <v>2.7000000000000001E-3</v>
      </c>
    </row>
    <row r="77" spans="1:33" x14ac:dyDescent="0.3">
      <c r="A77">
        <v>65</v>
      </c>
      <c r="B77" s="16" t="s">
        <v>70</v>
      </c>
      <c r="D77" s="27"/>
      <c r="E77" s="27">
        <v>7.7000000000000002E-3</v>
      </c>
      <c r="F77" s="59">
        <v>4.0000000000000002E-4</v>
      </c>
      <c r="G77" s="57">
        <v>8.0000000000000004E-4</v>
      </c>
      <c r="H77" s="59">
        <v>5.4000000000000003E-3</v>
      </c>
      <c r="I77" s="59">
        <v>1.2999999999999999E-3</v>
      </c>
      <c r="J77" s="59">
        <v>4.0000000000000002E-4</v>
      </c>
      <c r="K77" s="62">
        <v>5.1000000000000004E-3</v>
      </c>
      <c r="L77" s="59">
        <v>1.1000000000000001E-3</v>
      </c>
      <c r="M77" s="57">
        <v>2.9999999999999997E-4</v>
      </c>
      <c r="N77" s="79">
        <v>3.7000000000000002E-3</v>
      </c>
      <c r="O77" s="80">
        <v>8.0000000000000004E-4</v>
      </c>
      <c r="P77" s="81">
        <v>2.8999999999999998E-3</v>
      </c>
      <c r="Q77" s="82">
        <v>1E-3</v>
      </c>
      <c r="R77" s="81">
        <v>3.0000000000000001E-3</v>
      </c>
      <c r="S77" s="82">
        <v>4.0000000000000002E-4</v>
      </c>
      <c r="T77" s="83">
        <v>1.11E-2</v>
      </c>
      <c r="U77" s="61">
        <v>1.4E-3</v>
      </c>
      <c r="V77" s="83">
        <v>1.0999999999999999E-2</v>
      </c>
      <c r="W77" s="61">
        <v>2.0999999999999999E-3</v>
      </c>
      <c r="X77" s="98">
        <v>9.2999999999999992E-3</v>
      </c>
      <c r="Y77" s="99">
        <v>2.3E-3</v>
      </c>
      <c r="Z77" s="98">
        <v>9.7999999999999997E-3</v>
      </c>
      <c r="AA77" s="99">
        <v>1.9E-3</v>
      </c>
      <c r="AB77" s="98">
        <v>8.2000000000000007E-3</v>
      </c>
      <c r="AC77" s="99">
        <v>1.4E-3</v>
      </c>
      <c r="AD77" s="98">
        <v>8.5000000000000006E-3</v>
      </c>
      <c r="AE77" s="99">
        <v>1.8E-3</v>
      </c>
      <c r="AF77" s="98">
        <v>9.1000000000000004E-3</v>
      </c>
      <c r="AG77" s="99">
        <v>3.8E-3</v>
      </c>
    </row>
    <row r="78" spans="1:33" x14ac:dyDescent="0.3">
      <c r="A78">
        <v>66</v>
      </c>
      <c r="B78" s="16" t="s">
        <v>71</v>
      </c>
      <c r="D78" s="27"/>
      <c r="E78" s="27">
        <v>2.8E-3</v>
      </c>
      <c r="F78" s="59">
        <v>4.0000000000000002E-4</v>
      </c>
      <c r="G78" s="57">
        <v>5.9999999999999995E-4</v>
      </c>
      <c r="H78" s="59">
        <v>6.4000000000000003E-3</v>
      </c>
      <c r="I78" s="59">
        <v>1.4E-3</v>
      </c>
      <c r="J78" s="59">
        <v>2.3999999999999998E-3</v>
      </c>
      <c r="K78" s="62">
        <v>6.7000000000000002E-3</v>
      </c>
      <c r="L78" s="59">
        <v>1.2999999999999999E-3</v>
      </c>
      <c r="M78" s="57">
        <v>2.2000000000000001E-3</v>
      </c>
      <c r="N78" s="79">
        <v>9.1999999999999998E-3</v>
      </c>
      <c r="O78" s="80">
        <v>2.3E-3</v>
      </c>
      <c r="P78" s="81">
        <v>1.0800000000000001E-2</v>
      </c>
      <c r="Q78" s="82">
        <v>2.2000000000000001E-3</v>
      </c>
      <c r="R78" s="81">
        <v>1.6E-2</v>
      </c>
      <c r="S78" s="82">
        <v>1.5E-3</v>
      </c>
      <c r="T78" s="83">
        <v>1.4E-2</v>
      </c>
      <c r="U78" s="61">
        <v>1.1999999999999999E-3</v>
      </c>
      <c r="V78" s="83">
        <v>1.43E-2</v>
      </c>
      <c r="W78" s="61">
        <v>1.6000000000000001E-3</v>
      </c>
      <c r="X78" s="98">
        <v>8.9999999999999993E-3</v>
      </c>
      <c r="Y78" s="99">
        <v>1.9E-3</v>
      </c>
      <c r="Z78" s="98">
        <v>9.1999999999999998E-3</v>
      </c>
      <c r="AA78" s="99">
        <v>1.1000000000000001E-3</v>
      </c>
      <c r="AB78" s="98">
        <v>7.7000000000000002E-3</v>
      </c>
      <c r="AC78" s="99">
        <v>8.0000000000000004E-4</v>
      </c>
      <c r="AD78" s="98">
        <v>8.2000000000000007E-3</v>
      </c>
      <c r="AE78" s="99">
        <v>1.6999999999999999E-3</v>
      </c>
      <c r="AF78" s="98">
        <v>1.1599999999999999E-2</v>
      </c>
      <c r="AG78" s="99">
        <v>1.9E-3</v>
      </c>
    </row>
    <row r="79" spans="1:33" x14ac:dyDescent="0.3">
      <c r="A79">
        <v>67</v>
      </c>
      <c r="B79" s="16" t="s">
        <v>72</v>
      </c>
      <c r="D79" s="27"/>
      <c r="E79" s="27">
        <v>2.1299999999999999E-2</v>
      </c>
      <c r="F79" s="59">
        <v>4.7000000000000002E-3</v>
      </c>
      <c r="G79" s="57">
        <v>1.01E-2</v>
      </c>
      <c r="H79" s="59">
        <v>1.4500000000000001E-2</v>
      </c>
      <c r="I79" s="59">
        <v>3.1600000000000003E-2</v>
      </c>
      <c r="J79" s="59">
        <v>2.24E-2</v>
      </c>
      <c r="K79" s="62">
        <v>1.49E-2</v>
      </c>
      <c r="L79" s="59">
        <v>2.69E-2</v>
      </c>
      <c r="M79" s="57">
        <v>1.34E-2</v>
      </c>
      <c r="N79" s="79">
        <v>3.3300000000000003E-2</v>
      </c>
      <c r="O79" s="80">
        <v>1.1299999999999999E-2</v>
      </c>
      <c r="P79" s="81">
        <v>3.2899999999999999E-2</v>
      </c>
      <c r="Q79" s="82">
        <v>1.1899999999999999E-2</v>
      </c>
      <c r="R79" s="81">
        <v>3.3099999999999997E-2</v>
      </c>
      <c r="S79" s="82">
        <v>1.3000000000000001E-2</v>
      </c>
      <c r="T79" s="83">
        <v>3.0200000000000001E-2</v>
      </c>
      <c r="U79" s="61">
        <v>1.52E-2</v>
      </c>
      <c r="V79" s="83">
        <v>3.4700000000000002E-2</v>
      </c>
      <c r="W79" s="61">
        <v>1.4E-2</v>
      </c>
      <c r="X79" s="98">
        <v>4.1700000000000001E-2</v>
      </c>
      <c r="Y79" s="99">
        <v>1.18E-2</v>
      </c>
      <c r="Z79" s="98">
        <v>4.19E-2</v>
      </c>
      <c r="AA79" s="99">
        <v>9.7000000000000003E-3</v>
      </c>
      <c r="AB79" s="98">
        <v>2.98E-2</v>
      </c>
      <c r="AC79" s="99">
        <v>7.7000000000000002E-3</v>
      </c>
      <c r="AD79" s="98">
        <v>2.81E-2</v>
      </c>
      <c r="AE79" s="99">
        <v>9.4000000000000004E-3</v>
      </c>
      <c r="AF79" s="98">
        <v>3.6600000000000001E-2</v>
      </c>
      <c r="AG79" s="99">
        <v>1.2500000000000001E-2</v>
      </c>
    </row>
    <row r="80" spans="1:33" x14ac:dyDescent="0.3">
      <c r="A80">
        <v>68</v>
      </c>
      <c r="B80" s="16" t="s">
        <v>73</v>
      </c>
      <c r="D80" s="27"/>
      <c r="E80" s="27">
        <v>6.6E-3</v>
      </c>
      <c r="F80" s="59">
        <v>2.9999999999999997E-4</v>
      </c>
      <c r="G80" s="57">
        <v>2.0000000000000001E-4</v>
      </c>
      <c r="H80" s="59">
        <v>6.8999999999999999E-3</v>
      </c>
      <c r="I80" s="59">
        <v>8.0000000000000004E-4</v>
      </c>
      <c r="J80" s="59">
        <v>8.9999999999999998E-4</v>
      </c>
      <c r="K80" s="62">
        <v>7.3000000000000001E-3</v>
      </c>
      <c r="L80" s="59">
        <v>5.9999999999999995E-4</v>
      </c>
      <c r="M80" s="57">
        <v>5.9999999999999995E-4</v>
      </c>
      <c r="N80" s="79">
        <v>1.01E-2</v>
      </c>
      <c r="O80" s="80">
        <v>5.9999999999999995E-4</v>
      </c>
      <c r="P80" s="81">
        <v>1.1299999999999999E-2</v>
      </c>
      <c r="Q80" s="82">
        <v>1.1999999999999999E-3</v>
      </c>
      <c r="R80" s="81">
        <v>8.3000000000000001E-3</v>
      </c>
      <c r="S80" s="82">
        <v>1.4000000000000002E-3</v>
      </c>
      <c r="T80" s="83">
        <v>8.8999999999999999E-3</v>
      </c>
      <c r="U80" s="61">
        <v>2.7000000000000001E-3</v>
      </c>
      <c r="V80" s="83">
        <v>8.6E-3</v>
      </c>
      <c r="W80" s="61">
        <v>3.0999999999999999E-3</v>
      </c>
      <c r="X80" s="98">
        <v>8.8999999999999999E-3</v>
      </c>
      <c r="Y80" s="99">
        <v>3.5000000000000001E-3</v>
      </c>
      <c r="Z80" s="98">
        <v>9.5999999999999992E-3</v>
      </c>
      <c r="AA80" s="99">
        <v>3.3E-3</v>
      </c>
      <c r="AB80" s="98">
        <v>8.8000000000000005E-3</v>
      </c>
      <c r="AC80" s="99">
        <v>2.7000000000000001E-3</v>
      </c>
      <c r="AD80" s="98">
        <v>9.7000000000000003E-3</v>
      </c>
      <c r="AE80" s="99">
        <v>3.3E-3</v>
      </c>
      <c r="AF80" s="98">
        <v>1.47E-2</v>
      </c>
      <c r="AG80" s="99">
        <v>4.4999999999999997E-3</v>
      </c>
    </row>
    <row r="81" spans="1:33" x14ac:dyDescent="0.3">
      <c r="A81">
        <v>69</v>
      </c>
      <c r="B81" s="16" t="s">
        <v>74</v>
      </c>
      <c r="D81" s="27"/>
      <c r="E81" s="27">
        <v>1.6000000000000001E-3</v>
      </c>
      <c r="F81" s="59">
        <v>8.9999999999999998E-4</v>
      </c>
      <c r="G81" s="57">
        <v>1.5E-3</v>
      </c>
      <c r="H81" s="59">
        <v>3.5999999999999999E-3</v>
      </c>
      <c r="I81" s="59">
        <v>2.0999999999999999E-3</v>
      </c>
      <c r="J81" s="59">
        <v>2.7000000000000001E-3</v>
      </c>
      <c r="K81" s="62">
        <v>2.7000000000000001E-3</v>
      </c>
      <c r="L81" s="59">
        <v>2E-3</v>
      </c>
      <c r="M81" s="57">
        <v>2.7000000000000001E-3</v>
      </c>
      <c r="N81" s="79">
        <v>5.3E-3</v>
      </c>
      <c r="O81" s="80">
        <v>2.5999999999999999E-3</v>
      </c>
      <c r="P81" s="81">
        <v>6.8999999999999999E-3</v>
      </c>
      <c r="Q81" s="82">
        <v>3.0000000000000001E-3</v>
      </c>
      <c r="R81" s="81">
        <v>7.4999999999999997E-3</v>
      </c>
      <c r="S81" s="82">
        <v>3.0000000000000001E-3</v>
      </c>
      <c r="T81" s="83">
        <v>8.0999999999999996E-3</v>
      </c>
      <c r="U81" s="61">
        <v>3.5999999999999999E-3</v>
      </c>
      <c r="V81" s="83">
        <v>6.3E-3</v>
      </c>
      <c r="W81" s="61">
        <v>3.5999999999999999E-3</v>
      </c>
      <c r="X81" s="98">
        <v>6.8999999999999999E-3</v>
      </c>
      <c r="Y81" s="99">
        <v>4.3E-3</v>
      </c>
      <c r="Z81" s="98">
        <v>7.4999999999999997E-3</v>
      </c>
      <c r="AA81" s="99">
        <v>3.8999999999999998E-3</v>
      </c>
      <c r="AB81" s="98">
        <v>7.1000000000000004E-3</v>
      </c>
      <c r="AC81" s="99">
        <v>3.7000000000000002E-3</v>
      </c>
      <c r="AD81" s="98">
        <v>7.4000000000000003E-3</v>
      </c>
      <c r="AE81" s="99">
        <v>5.8999999999999999E-3</v>
      </c>
      <c r="AF81" s="98">
        <v>9.4000000000000004E-3</v>
      </c>
      <c r="AG81" s="99">
        <v>5.7999999999999996E-3</v>
      </c>
    </row>
    <row r="82" spans="1:33" x14ac:dyDescent="0.3">
      <c r="D82" s="12"/>
      <c r="E82" s="12"/>
      <c r="F82" s="29"/>
      <c r="G82" s="43"/>
      <c r="H82" s="29"/>
      <c r="I82" s="29"/>
      <c r="J82" s="29"/>
      <c r="K82" s="44"/>
      <c r="L82" s="29"/>
      <c r="M82" s="43"/>
      <c r="N82" s="44"/>
      <c r="O82" s="43"/>
      <c r="P82" s="44"/>
      <c r="Q82" s="43"/>
      <c r="R82" s="44"/>
      <c r="S82" s="43"/>
      <c r="T82" s="44"/>
      <c r="U82" s="43"/>
      <c r="V82" s="44"/>
      <c r="W82" s="43"/>
      <c r="X82" s="12"/>
      <c r="Y82" s="84"/>
      <c r="Z82" s="12"/>
      <c r="AA82" s="84"/>
      <c r="AB82" s="12"/>
      <c r="AC82" s="84"/>
      <c r="AD82" s="12"/>
      <c r="AE82" s="84"/>
      <c r="AF82" s="12"/>
      <c r="AG82" s="84"/>
    </row>
    <row r="83" spans="1:33" x14ac:dyDescent="0.3">
      <c r="B83" s="28" t="s">
        <v>75</v>
      </c>
      <c r="D83" s="12"/>
      <c r="E83" s="17">
        <f t="shared" ref="E83:U83" si="6">SUM(E15:E82)</f>
        <v>0.90769999999999995</v>
      </c>
      <c r="F83" s="52">
        <f t="shared" si="6"/>
        <v>0.13060000000000002</v>
      </c>
      <c r="G83" s="54">
        <f t="shared" si="6"/>
        <v>0.28190000000000004</v>
      </c>
      <c r="H83" s="52">
        <f t="shared" si="6"/>
        <v>0.41060000000000002</v>
      </c>
      <c r="I83" s="52">
        <f t="shared" si="6"/>
        <v>0.22669999999999998</v>
      </c>
      <c r="J83" s="52">
        <f t="shared" si="6"/>
        <v>0.34229999999999999</v>
      </c>
      <c r="K83" s="53">
        <f t="shared" si="6"/>
        <v>0.4071999999999999</v>
      </c>
      <c r="L83" s="52">
        <f t="shared" si="6"/>
        <v>0.24040000000000006</v>
      </c>
      <c r="M83" s="54">
        <f t="shared" si="6"/>
        <v>0.33359999999999995</v>
      </c>
      <c r="N83" s="53">
        <f t="shared" si="6"/>
        <v>0.64129999999999987</v>
      </c>
      <c r="O83" s="54">
        <f t="shared" si="6"/>
        <v>0.29139999999999994</v>
      </c>
      <c r="P83" s="53">
        <f t="shared" si="6"/>
        <v>0.63689999999999991</v>
      </c>
      <c r="Q83" s="54">
        <f t="shared" si="6"/>
        <v>0.32469999999999993</v>
      </c>
      <c r="R83" s="53">
        <f t="shared" si="6"/>
        <v>0.60799999999999987</v>
      </c>
      <c r="S83" s="54">
        <f t="shared" si="6"/>
        <v>0.32640000000000008</v>
      </c>
      <c r="T83" s="53">
        <f t="shared" si="6"/>
        <v>0.66710000000000003</v>
      </c>
      <c r="U83" s="54">
        <f t="shared" si="6"/>
        <v>0.33360000000000001</v>
      </c>
      <c r="V83" s="53">
        <f>SUM(V15:V82)</f>
        <v>0.67149999999999976</v>
      </c>
      <c r="W83" s="54">
        <f t="shared" ref="W83" si="7">SUM(W15:W82)</f>
        <v>0.34889999999999999</v>
      </c>
      <c r="X83" s="17">
        <f>SUM(X15:X82)</f>
        <v>0.68140000000000001</v>
      </c>
      <c r="Y83" s="102">
        <f t="shared" ref="Y83:AG83" si="8">SUM(Y15:Y82)</f>
        <v>0.39180000000000015</v>
      </c>
      <c r="Z83" s="17">
        <f t="shared" si="8"/>
        <v>0.73300000000000043</v>
      </c>
      <c r="AA83" s="102">
        <f t="shared" si="8"/>
        <v>0.32569999999999999</v>
      </c>
      <c r="AB83" s="17">
        <f t="shared" si="8"/>
        <v>0.65039999999999987</v>
      </c>
      <c r="AC83" s="102">
        <f t="shared" si="8"/>
        <v>0.28950000000000009</v>
      </c>
      <c r="AD83" s="17">
        <f t="shared" si="8"/>
        <v>0.68670000000000009</v>
      </c>
      <c r="AE83" s="102">
        <f t="shared" si="8"/>
        <v>0.38679999999999998</v>
      </c>
      <c r="AF83" s="17">
        <f t="shared" si="8"/>
        <v>0.84000000000000008</v>
      </c>
      <c r="AG83" s="102">
        <f t="shared" si="8"/>
        <v>0.44190000000000007</v>
      </c>
    </row>
    <row r="84" spans="1:33" x14ac:dyDescent="0.3">
      <c r="D84" s="12"/>
      <c r="E84" s="17">
        <f>E83+F83+G83</f>
        <v>1.3202</v>
      </c>
      <c r="F84" s="29"/>
      <c r="G84" s="43"/>
      <c r="H84" s="52">
        <f>H83+I83+J83</f>
        <v>0.97960000000000003</v>
      </c>
      <c r="I84" s="29"/>
      <c r="J84" s="29"/>
      <c r="K84" s="53">
        <f>K83+L83+M83</f>
        <v>0.98119999999999985</v>
      </c>
      <c r="L84" s="29"/>
      <c r="M84" s="43"/>
      <c r="N84" s="53">
        <f>N83+O83</f>
        <v>0.93269999999999986</v>
      </c>
      <c r="O84" s="43"/>
      <c r="P84" s="53">
        <f>P83+Q83</f>
        <v>0.96159999999999979</v>
      </c>
      <c r="Q84" s="43"/>
      <c r="R84" s="53">
        <f>R83+S83</f>
        <v>0.9343999999999999</v>
      </c>
      <c r="S84" s="43"/>
      <c r="T84" s="53">
        <f>T83+U83</f>
        <v>1.0007000000000001</v>
      </c>
      <c r="U84" s="43"/>
      <c r="V84" s="53">
        <f>V83+W83</f>
        <v>1.0203999999999998</v>
      </c>
      <c r="W84" s="43"/>
      <c r="X84" s="17">
        <f>X83+Y83</f>
        <v>1.0732000000000002</v>
      </c>
      <c r="Y84" s="84"/>
      <c r="Z84" s="17">
        <f>Z83+AA83</f>
        <v>1.0587000000000004</v>
      </c>
      <c r="AA84" s="84"/>
      <c r="AB84" s="17">
        <f>AB83+AC83</f>
        <v>0.93989999999999996</v>
      </c>
      <c r="AC84" s="84"/>
      <c r="AD84" s="17">
        <f>AD83+AE83</f>
        <v>1.0735000000000001</v>
      </c>
      <c r="AE84" s="84"/>
      <c r="AF84" s="17">
        <f>AF83+AG83</f>
        <v>1.2819000000000003</v>
      </c>
      <c r="AG84" s="84"/>
    </row>
    <row r="85" spans="1:33" x14ac:dyDescent="0.3">
      <c r="D85" s="12"/>
      <c r="E85" s="12"/>
      <c r="F85" s="29"/>
      <c r="G85" s="43"/>
      <c r="H85" s="29"/>
      <c r="I85" s="29"/>
      <c r="J85" s="29"/>
      <c r="K85" s="44"/>
      <c r="L85" s="29"/>
      <c r="M85" s="43"/>
      <c r="N85" s="44"/>
      <c r="O85" s="43"/>
      <c r="P85" s="44"/>
      <c r="Q85" s="43"/>
      <c r="R85" s="44"/>
      <c r="S85" s="43"/>
      <c r="T85" s="44"/>
      <c r="U85" s="43"/>
      <c r="V85" s="44"/>
      <c r="W85" s="43"/>
      <c r="X85" s="12"/>
      <c r="Y85" s="84"/>
      <c r="Z85" s="12"/>
      <c r="AA85" s="84"/>
      <c r="AB85" s="12"/>
      <c r="AC85" s="84"/>
      <c r="AD85" s="12"/>
      <c r="AE85" s="84"/>
      <c r="AF85" s="12"/>
      <c r="AG85" s="84"/>
    </row>
    <row r="86" spans="1:33" x14ac:dyDescent="0.3">
      <c r="B86" s="29" t="s">
        <v>76</v>
      </c>
      <c r="D86" s="12"/>
      <c r="E86" s="17">
        <f>AVERAGE(E15:E81)</f>
        <v>1.354776119402985E-2</v>
      </c>
      <c r="F86" s="52">
        <f t="shared" ref="F86:W86" si="9">AVERAGE(F15:F81)</f>
        <v>1.9492537313432839E-3</v>
      </c>
      <c r="G86" s="54">
        <f t="shared" si="9"/>
        <v>4.2074626865671646E-3</v>
      </c>
      <c r="H86" s="53">
        <f t="shared" si="9"/>
        <v>6.1283582089552242E-3</v>
      </c>
      <c r="I86" s="52">
        <f t="shared" si="9"/>
        <v>3.3835820895522385E-3</v>
      </c>
      <c r="J86" s="54">
        <f t="shared" si="9"/>
        <v>5.1089552238805973E-3</v>
      </c>
      <c r="K86" s="53">
        <f t="shared" si="9"/>
        <v>6.0776119402985058E-3</v>
      </c>
      <c r="L86" s="52">
        <f t="shared" si="9"/>
        <v>3.5880597014925383E-3</v>
      </c>
      <c r="M86" s="54">
        <f t="shared" si="9"/>
        <v>4.9791044776119394E-3</v>
      </c>
      <c r="N86" s="53">
        <f t="shared" si="9"/>
        <v>9.5716417910447736E-3</v>
      </c>
      <c r="O86" s="54">
        <f t="shared" si="9"/>
        <v>4.3492537313432828E-3</v>
      </c>
      <c r="P86" s="53">
        <f t="shared" si="9"/>
        <v>9.5059701492537299E-3</v>
      </c>
      <c r="Q86" s="54">
        <f t="shared" si="9"/>
        <v>4.8462686567164173E-3</v>
      </c>
      <c r="R86" s="53">
        <f t="shared" si="9"/>
        <v>9.0746268656716391E-3</v>
      </c>
      <c r="S86" s="54">
        <f t="shared" si="9"/>
        <v>4.8716417910447769E-3</v>
      </c>
      <c r="T86" s="53">
        <f t="shared" si="9"/>
        <v>9.9567164179104484E-3</v>
      </c>
      <c r="U86" s="54">
        <f t="shared" si="9"/>
        <v>4.9791044776119403E-3</v>
      </c>
      <c r="V86" s="53">
        <f t="shared" si="9"/>
        <v>1.0022388059701489E-2</v>
      </c>
      <c r="W86" s="54">
        <f t="shared" si="9"/>
        <v>5.2074626865671637E-3</v>
      </c>
      <c r="X86" s="17">
        <f t="shared" ref="X86:AG86" si="10">AVERAGE(X15:X81)</f>
        <v>1.0170149253731343E-2</v>
      </c>
      <c r="Y86" s="102">
        <f t="shared" si="10"/>
        <v>5.8477611940298529E-3</v>
      </c>
      <c r="Z86" s="17">
        <f t="shared" si="10"/>
        <v>1.0940298507462693E-2</v>
      </c>
      <c r="AA86" s="102">
        <f t="shared" si="10"/>
        <v>4.8611940298507461E-3</v>
      </c>
      <c r="AB86" s="17">
        <f t="shared" si="10"/>
        <v>9.7074626865671625E-3</v>
      </c>
      <c r="AC86" s="102">
        <f t="shared" si="10"/>
        <v>4.3208955223880607E-3</v>
      </c>
      <c r="AD86" s="17">
        <f t="shared" si="10"/>
        <v>1.0249253731343284E-2</v>
      </c>
      <c r="AE86" s="102">
        <f t="shared" si="10"/>
        <v>5.7731343283582088E-3</v>
      </c>
      <c r="AF86" s="17">
        <f t="shared" si="10"/>
        <v>1.2537313432835822E-2</v>
      </c>
      <c r="AG86" s="102">
        <f t="shared" si="10"/>
        <v>6.5955223880597028E-3</v>
      </c>
    </row>
  </sheetData>
  <pageMargins left="0.7" right="0.7" top="0.75" bottom="0.75" header="0.3" footer="0.3"/>
  <pageSetup paperSize="9" scale="39" fitToWidth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8CBAF-E9C6-40D4-B635-AFABC51DCFD6}">
  <dimension ref="A1:K69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18" sqref="C18"/>
    </sheetView>
  </sheetViews>
  <sheetFormatPr defaultRowHeight="14.4" x14ac:dyDescent="0.3"/>
  <cols>
    <col min="1" max="1" width="3" bestFit="1" customWidth="1"/>
    <col min="2" max="2" width="43.33203125" bestFit="1" customWidth="1"/>
    <col min="3" max="4" width="10.109375" style="34" bestFit="1" customWidth="1"/>
    <col min="5" max="5" width="8.109375" style="34" bestFit="1" customWidth="1"/>
    <col min="7" max="7" width="3" bestFit="1" customWidth="1"/>
    <col min="8" max="8" width="43.33203125" bestFit="1" customWidth="1"/>
    <col min="9" max="10" width="8.44140625" style="34" bestFit="1" customWidth="1"/>
    <col min="11" max="11" width="8.109375" style="34" bestFit="1" customWidth="1"/>
  </cols>
  <sheetData>
    <row r="1" spans="1:11" s="30" customFormat="1" x14ac:dyDescent="0.3">
      <c r="C1" s="31" t="s">
        <v>78</v>
      </c>
      <c r="D1" s="31" t="s">
        <v>79</v>
      </c>
      <c r="E1" s="31" t="s">
        <v>77</v>
      </c>
      <c r="I1" s="31" t="s">
        <v>80</v>
      </c>
      <c r="J1" s="31" t="s">
        <v>81</v>
      </c>
      <c r="K1" s="31" t="s">
        <v>77</v>
      </c>
    </row>
    <row r="2" spans="1:11" x14ac:dyDescent="0.3">
      <c r="A2">
        <v>67</v>
      </c>
      <c r="B2" s="16" t="s">
        <v>72</v>
      </c>
      <c r="C2" s="32">
        <v>3.0200000000000001E-2</v>
      </c>
      <c r="D2" s="32">
        <v>3.4700000000000002E-2</v>
      </c>
      <c r="E2" s="32">
        <f t="shared" ref="E2:E33" si="0">D2-C2</f>
        <v>4.5000000000000005E-3</v>
      </c>
      <c r="G2">
        <v>34</v>
      </c>
      <c r="H2" s="16" t="s">
        <v>41</v>
      </c>
      <c r="I2" s="32">
        <v>7.6E-3</v>
      </c>
      <c r="J2" s="32">
        <v>9.7999999999999997E-3</v>
      </c>
      <c r="K2" s="32">
        <f t="shared" ref="K2:K33" si="1">J2-I2</f>
        <v>2.1999999999999997E-3</v>
      </c>
    </row>
    <row r="3" spans="1:11" x14ac:dyDescent="0.3">
      <c r="A3">
        <v>19</v>
      </c>
      <c r="B3" s="16" t="s">
        <v>26</v>
      </c>
      <c r="C3" s="32">
        <v>9.1999999999999998E-3</v>
      </c>
      <c r="D3" s="32">
        <v>1.2999999999999999E-2</v>
      </c>
      <c r="E3" s="32">
        <f t="shared" si="0"/>
        <v>3.7999999999999996E-3</v>
      </c>
      <c r="G3">
        <v>47</v>
      </c>
      <c r="H3" s="16" t="s">
        <v>52</v>
      </c>
      <c r="I3" s="32">
        <v>6.9999999999999999E-4</v>
      </c>
      <c r="J3" s="32">
        <v>2.7000000000000001E-3</v>
      </c>
      <c r="K3" s="32">
        <f t="shared" si="1"/>
        <v>2E-3</v>
      </c>
    </row>
    <row r="4" spans="1:11" x14ac:dyDescent="0.3">
      <c r="A4">
        <v>21</v>
      </c>
      <c r="B4" s="16" t="s">
        <v>28</v>
      </c>
      <c r="C4" s="32">
        <v>1.4999999999999999E-2</v>
      </c>
      <c r="D4" s="32">
        <v>1.7899999999999999E-2</v>
      </c>
      <c r="E4" s="32">
        <f t="shared" si="0"/>
        <v>2.8999999999999998E-3</v>
      </c>
      <c r="G4">
        <v>28</v>
      </c>
      <c r="H4" s="16" t="s">
        <v>35</v>
      </c>
      <c r="I4" s="32">
        <v>1.0500000000000001E-2</v>
      </c>
      <c r="J4" s="32">
        <v>1.21E-2</v>
      </c>
      <c r="K4" s="32">
        <f t="shared" si="1"/>
        <v>1.599999999999999E-3</v>
      </c>
    </row>
    <row r="5" spans="1:11" x14ac:dyDescent="0.3">
      <c r="A5">
        <v>4</v>
      </c>
      <c r="B5" s="16" t="s">
        <v>11</v>
      </c>
      <c r="C5" s="32">
        <v>9.7000000000000003E-3</v>
      </c>
      <c r="D5" s="32">
        <v>1.24E-2</v>
      </c>
      <c r="E5" s="32">
        <f t="shared" si="0"/>
        <v>2.6999999999999993E-3</v>
      </c>
      <c r="G5">
        <v>27</v>
      </c>
      <c r="H5" s="16" t="s">
        <v>34</v>
      </c>
      <c r="I5" s="32">
        <v>7.4999999999999997E-3</v>
      </c>
      <c r="J5" s="32">
        <v>8.6E-3</v>
      </c>
      <c r="K5" s="32">
        <f t="shared" si="1"/>
        <v>1.1000000000000003E-3</v>
      </c>
    </row>
    <row r="6" spans="1:11" x14ac:dyDescent="0.3">
      <c r="A6">
        <v>23</v>
      </c>
      <c r="B6" s="16" t="s">
        <v>30</v>
      </c>
      <c r="C6" s="32">
        <v>7.1000000000000004E-3</v>
      </c>
      <c r="D6" s="32">
        <v>9.7999999999999997E-3</v>
      </c>
      <c r="E6" s="32">
        <f t="shared" si="0"/>
        <v>2.6999999999999993E-3</v>
      </c>
      <c r="G6">
        <v>59</v>
      </c>
      <c r="H6" s="16" t="s">
        <v>64</v>
      </c>
      <c r="I6" s="32">
        <v>3.5000000000000001E-3</v>
      </c>
      <c r="J6" s="32">
        <v>4.5999999999999999E-3</v>
      </c>
      <c r="K6" s="32">
        <f t="shared" si="1"/>
        <v>1.0999999999999998E-3</v>
      </c>
    </row>
    <row r="7" spans="1:11" x14ac:dyDescent="0.3">
      <c r="A7">
        <v>22</v>
      </c>
      <c r="B7" s="16" t="s">
        <v>29</v>
      </c>
      <c r="C7" s="32">
        <v>4.5999999999999999E-3</v>
      </c>
      <c r="D7" s="32">
        <v>5.8999999999999999E-3</v>
      </c>
      <c r="E7" s="32">
        <f t="shared" si="0"/>
        <v>1.2999999999999999E-3</v>
      </c>
      <c r="G7">
        <v>38</v>
      </c>
      <c r="H7" s="16" t="s">
        <v>43</v>
      </c>
      <c r="I7" s="32">
        <v>5.9999999999999995E-4</v>
      </c>
      <c r="J7" s="32">
        <v>1.6000000000000001E-3</v>
      </c>
      <c r="K7" s="32">
        <f t="shared" si="1"/>
        <v>1E-3</v>
      </c>
    </row>
    <row r="8" spans="1:11" x14ac:dyDescent="0.3">
      <c r="A8">
        <v>64</v>
      </c>
      <c r="B8" s="16" t="s">
        <v>69</v>
      </c>
      <c r="C8" s="32">
        <v>1.43E-2</v>
      </c>
      <c r="D8" s="32">
        <v>1.5599999999999999E-2</v>
      </c>
      <c r="E8" s="32">
        <f t="shared" si="0"/>
        <v>1.2999999999999991E-3</v>
      </c>
      <c r="G8">
        <v>4</v>
      </c>
      <c r="H8" s="16" t="s">
        <v>11</v>
      </c>
      <c r="I8" s="32">
        <v>3.0000000000000001E-3</v>
      </c>
      <c r="J8" s="32">
        <v>3.8999999999999998E-3</v>
      </c>
      <c r="K8" s="32">
        <f t="shared" si="1"/>
        <v>8.9999999999999976E-4</v>
      </c>
    </row>
    <row r="9" spans="1:11" x14ac:dyDescent="0.3">
      <c r="A9">
        <v>11</v>
      </c>
      <c r="B9" s="16" t="s">
        <v>18</v>
      </c>
      <c r="C9" s="32">
        <v>3.8999999999999998E-3</v>
      </c>
      <c r="D9" s="32">
        <v>5.1000000000000004E-3</v>
      </c>
      <c r="E9" s="32">
        <f t="shared" si="0"/>
        <v>1.2000000000000005E-3</v>
      </c>
      <c r="G9">
        <v>53</v>
      </c>
      <c r="H9" s="16" t="s">
        <v>58</v>
      </c>
      <c r="I9" s="32">
        <v>7.3000000000000001E-3</v>
      </c>
      <c r="J9" s="32">
        <v>8.0999999999999996E-3</v>
      </c>
      <c r="K9" s="32">
        <f t="shared" si="1"/>
        <v>7.999999999999995E-4</v>
      </c>
    </row>
    <row r="10" spans="1:11" x14ac:dyDescent="0.3">
      <c r="A10">
        <v>34</v>
      </c>
      <c r="B10" s="16" t="s">
        <v>41</v>
      </c>
      <c r="C10" s="32">
        <v>1.44E-2</v>
      </c>
      <c r="D10" s="32">
        <v>1.55E-2</v>
      </c>
      <c r="E10" s="32">
        <f t="shared" si="0"/>
        <v>1.1000000000000003E-3</v>
      </c>
      <c r="G10">
        <v>18</v>
      </c>
      <c r="H10" s="16" t="s">
        <v>25</v>
      </c>
      <c r="I10" s="32">
        <v>8.8000000000000005E-3</v>
      </c>
      <c r="J10" s="32">
        <v>9.5999999999999992E-3</v>
      </c>
      <c r="K10" s="32">
        <f t="shared" si="1"/>
        <v>7.9999999999999863E-4</v>
      </c>
    </row>
    <row r="11" spans="1:11" x14ac:dyDescent="0.3">
      <c r="A11">
        <v>59</v>
      </c>
      <c r="B11" s="16" t="s">
        <v>64</v>
      </c>
      <c r="C11" s="32">
        <v>7.7000000000000002E-3</v>
      </c>
      <c r="D11" s="32">
        <v>8.6999999999999994E-3</v>
      </c>
      <c r="E11" s="32">
        <f t="shared" si="0"/>
        <v>9.9999999999999915E-4</v>
      </c>
      <c r="G11">
        <v>58</v>
      </c>
      <c r="H11" s="16" t="s">
        <v>63</v>
      </c>
      <c r="I11" s="32">
        <v>5.8999999999999999E-3</v>
      </c>
      <c r="J11" s="32">
        <v>6.6E-3</v>
      </c>
      <c r="K11" s="32">
        <f t="shared" si="1"/>
        <v>7.000000000000001E-4</v>
      </c>
    </row>
    <row r="12" spans="1:11" x14ac:dyDescent="0.3">
      <c r="A12">
        <v>7</v>
      </c>
      <c r="B12" s="16" t="s">
        <v>14</v>
      </c>
      <c r="C12" s="32">
        <v>5.4000000000000003E-3</v>
      </c>
      <c r="D12" s="32">
        <v>6.3E-3</v>
      </c>
      <c r="E12" s="32">
        <f t="shared" si="0"/>
        <v>8.9999999999999976E-4</v>
      </c>
      <c r="G12">
        <v>64</v>
      </c>
      <c r="H12" s="16" t="s">
        <v>69</v>
      </c>
      <c r="I12" s="32">
        <v>1.1000000000000001E-3</v>
      </c>
      <c r="J12" s="32">
        <v>1.8E-3</v>
      </c>
      <c r="K12" s="32">
        <f t="shared" si="1"/>
        <v>6.9999999999999988E-4</v>
      </c>
    </row>
    <row r="13" spans="1:11" x14ac:dyDescent="0.3">
      <c r="A13">
        <v>9</v>
      </c>
      <c r="B13" s="16" t="s">
        <v>16</v>
      </c>
      <c r="C13" s="32">
        <v>7.6E-3</v>
      </c>
      <c r="D13" s="32">
        <v>8.3999999999999995E-3</v>
      </c>
      <c r="E13" s="32">
        <f t="shared" si="0"/>
        <v>7.999999999999995E-4</v>
      </c>
      <c r="G13">
        <v>65</v>
      </c>
      <c r="H13" s="16" t="s">
        <v>70</v>
      </c>
      <c r="I13" s="32">
        <v>1.4E-3</v>
      </c>
      <c r="J13" s="32">
        <v>2.0999999999999999E-3</v>
      </c>
      <c r="K13" s="32">
        <f t="shared" si="1"/>
        <v>6.9999999999999988E-4</v>
      </c>
    </row>
    <row r="14" spans="1:11" x14ac:dyDescent="0.3">
      <c r="A14">
        <v>29</v>
      </c>
      <c r="B14" s="16" t="s">
        <v>36</v>
      </c>
      <c r="C14" s="32">
        <v>8.3000000000000001E-3</v>
      </c>
      <c r="D14" s="32">
        <v>8.9999999999999993E-3</v>
      </c>
      <c r="E14" s="32">
        <f t="shared" si="0"/>
        <v>6.9999999999999923E-4</v>
      </c>
      <c r="G14">
        <v>48</v>
      </c>
      <c r="H14" s="9" t="s">
        <v>53</v>
      </c>
      <c r="I14" s="33">
        <v>3.8E-3</v>
      </c>
      <c r="J14" s="33">
        <v>4.4000000000000003E-3</v>
      </c>
      <c r="K14" s="32">
        <f t="shared" si="1"/>
        <v>6.0000000000000027E-4</v>
      </c>
    </row>
    <row r="15" spans="1:11" x14ac:dyDescent="0.3">
      <c r="A15">
        <v>55</v>
      </c>
      <c r="B15" s="16" t="s">
        <v>60</v>
      </c>
      <c r="C15" s="32">
        <v>8.8999999999999999E-3</v>
      </c>
      <c r="D15" s="32">
        <v>9.4999999999999998E-3</v>
      </c>
      <c r="E15" s="32">
        <f t="shared" si="0"/>
        <v>5.9999999999999984E-4</v>
      </c>
      <c r="G15">
        <v>8</v>
      </c>
      <c r="H15" s="16" t="s">
        <v>15</v>
      </c>
      <c r="I15" s="32">
        <v>1.6000000000000001E-3</v>
      </c>
      <c r="J15" s="32">
        <v>2.2000000000000001E-3</v>
      </c>
      <c r="K15" s="32">
        <f t="shared" si="1"/>
        <v>6.0000000000000006E-4</v>
      </c>
    </row>
    <row r="16" spans="1:11" x14ac:dyDescent="0.3">
      <c r="A16">
        <v>50</v>
      </c>
      <c r="B16" s="16" t="s">
        <v>55</v>
      </c>
      <c r="C16" s="32">
        <v>9.5999999999999992E-3</v>
      </c>
      <c r="D16" s="32">
        <v>1.01E-2</v>
      </c>
      <c r="E16" s="32">
        <f t="shared" si="0"/>
        <v>5.0000000000000044E-4</v>
      </c>
      <c r="G16">
        <v>29</v>
      </c>
      <c r="H16" s="16" t="s">
        <v>36</v>
      </c>
      <c r="I16" s="32">
        <v>5.3E-3</v>
      </c>
      <c r="J16" s="32">
        <v>5.8999999999999999E-3</v>
      </c>
      <c r="K16" s="32">
        <f t="shared" si="1"/>
        <v>5.9999999999999984E-4</v>
      </c>
    </row>
    <row r="17" spans="1:11" x14ac:dyDescent="0.3">
      <c r="A17">
        <v>27</v>
      </c>
      <c r="B17" s="16" t="s">
        <v>34</v>
      </c>
      <c r="C17" s="32">
        <v>7.4000000000000003E-3</v>
      </c>
      <c r="D17" s="32">
        <v>7.7999999999999996E-3</v>
      </c>
      <c r="E17" s="32">
        <f t="shared" si="0"/>
        <v>3.9999999999999931E-4</v>
      </c>
      <c r="G17">
        <v>2</v>
      </c>
      <c r="H17" s="16" t="s">
        <v>9</v>
      </c>
      <c r="I17" s="32">
        <v>3.8999999999999998E-3</v>
      </c>
      <c r="J17" s="32">
        <v>4.4000000000000003E-3</v>
      </c>
      <c r="K17" s="32">
        <f t="shared" si="1"/>
        <v>5.0000000000000044E-4</v>
      </c>
    </row>
    <row r="18" spans="1:11" x14ac:dyDescent="0.3">
      <c r="A18">
        <v>38</v>
      </c>
      <c r="B18" s="16" t="s">
        <v>43</v>
      </c>
      <c r="C18" s="32">
        <v>1.0800000000000001E-2</v>
      </c>
      <c r="D18" s="32">
        <v>1.12E-2</v>
      </c>
      <c r="E18" s="32">
        <f t="shared" si="0"/>
        <v>3.9999999999999931E-4</v>
      </c>
      <c r="G18">
        <v>20</v>
      </c>
      <c r="H18" s="16" t="s">
        <v>27</v>
      </c>
      <c r="I18" s="32">
        <v>3.5000000000000001E-3</v>
      </c>
      <c r="J18" s="32">
        <v>4.0000000000000001E-3</v>
      </c>
      <c r="K18" s="32">
        <f t="shared" si="1"/>
        <v>5.0000000000000001E-4</v>
      </c>
    </row>
    <row r="19" spans="1:11" x14ac:dyDescent="0.3">
      <c r="A19">
        <v>18</v>
      </c>
      <c r="B19" s="16" t="s">
        <v>25</v>
      </c>
      <c r="C19" s="32">
        <v>2.1600000000000001E-2</v>
      </c>
      <c r="D19" s="32">
        <v>2.1999999999999999E-2</v>
      </c>
      <c r="E19" s="32">
        <f t="shared" si="0"/>
        <v>3.9999999999999758E-4</v>
      </c>
      <c r="G19">
        <v>63</v>
      </c>
      <c r="H19" s="16" t="s">
        <v>68</v>
      </c>
      <c r="I19" s="32">
        <v>1.2999999999999999E-3</v>
      </c>
      <c r="J19" s="32">
        <v>1.8E-3</v>
      </c>
      <c r="K19" s="32">
        <f t="shared" si="1"/>
        <v>5.0000000000000001E-4</v>
      </c>
    </row>
    <row r="20" spans="1:11" x14ac:dyDescent="0.3">
      <c r="A20">
        <v>52</v>
      </c>
      <c r="B20" s="16" t="s">
        <v>57</v>
      </c>
      <c r="C20" s="32">
        <v>1.5800000000000002E-2</v>
      </c>
      <c r="D20" s="32">
        <v>1.6199999999999999E-2</v>
      </c>
      <c r="E20" s="32">
        <f t="shared" si="0"/>
        <v>3.9999999999999758E-4</v>
      </c>
      <c r="G20">
        <v>6</v>
      </c>
      <c r="H20" s="16" t="s">
        <v>13</v>
      </c>
      <c r="I20" s="32">
        <v>2E-3</v>
      </c>
      <c r="J20" s="32">
        <v>2.5000000000000001E-3</v>
      </c>
      <c r="K20" s="32">
        <f t="shared" si="1"/>
        <v>5.0000000000000001E-4</v>
      </c>
    </row>
    <row r="21" spans="1:11" x14ac:dyDescent="0.3">
      <c r="A21">
        <v>35</v>
      </c>
      <c r="B21" s="16" t="s">
        <v>42</v>
      </c>
      <c r="C21" s="32">
        <v>7.6E-3</v>
      </c>
      <c r="D21" s="32">
        <v>7.9000000000000008E-3</v>
      </c>
      <c r="E21" s="32">
        <f t="shared" si="0"/>
        <v>3.0000000000000079E-4</v>
      </c>
      <c r="G21">
        <v>17</v>
      </c>
      <c r="H21" s="16" t="s">
        <v>24</v>
      </c>
      <c r="I21" s="32">
        <v>4.7999999999999996E-3</v>
      </c>
      <c r="J21" s="32">
        <v>5.1999999999999998E-3</v>
      </c>
      <c r="K21" s="32">
        <f t="shared" si="1"/>
        <v>4.0000000000000018E-4</v>
      </c>
    </row>
    <row r="22" spans="1:11" x14ac:dyDescent="0.3">
      <c r="A22">
        <v>17</v>
      </c>
      <c r="B22" s="16" t="s">
        <v>24</v>
      </c>
      <c r="C22" s="32">
        <v>8.3000000000000001E-3</v>
      </c>
      <c r="D22" s="32">
        <v>8.6E-3</v>
      </c>
      <c r="E22" s="32">
        <f t="shared" si="0"/>
        <v>2.9999999999999992E-4</v>
      </c>
      <c r="G22">
        <v>66</v>
      </c>
      <c r="H22" s="16" t="s">
        <v>71</v>
      </c>
      <c r="I22" s="32">
        <v>1.1999999999999999E-3</v>
      </c>
      <c r="J22" s="32">
        <v>1.6000000000000001E-3</v>
      </c>
      <c r="K22" s="32">
        <f t="shared" si="1"/>
        <v>4.0000000000000018E-4</v>
      </c>
    </row>
    <row r="23" spans="1:11" x14ac:dyDescent="0.3">
      <c r="A23">
        <v>31</v>
      </c>
      <c r="B23" s="16" t="s">
        <v>38</v>
      </c>
      <c r="C23" s="32">
        <v>4.1000000000000003E-3</v>
      </c>
      <c r="D23" s="32">
        <v>4.4000000000000003E-3</v>
      </c>
      <c r="E23" s="32">
        <f t="shared" si="0"/>
        <v>2.9999999999999992E-4</v>
      </c>
      <c r="G23">
        <v>40</v>
      </c>
      <c r="H23" s="16" t="s">
        <v>45</v>
      </c>
      <c r="I23" s="32">
        <v>3.3E-3</v>
      </c>
      <c r="J23" s="32">
        <v>3.7000000000000002E-3</v>
      </c>
      <c r="K23" s="32">
        <f t="shared" si="1"/>
        <v>4.0000000000000018E-4</v>
      </c>
    </row>
    <row r="24" spans="1:11" x14ac:dyDescent="0.3">
      <c r="A24">
        <v>66</v>
      </c>
      <c r="B24" s="16" t="s">
        <v>71</v>
      </c>
      <c r="C24" s="32">
        <v>1.4E-2</v>
      </c>
      <c r="D24" s="32">
        <v>1.43E-2</v>
      </c>
      <c r="E24" s="32">
        <f t="shared" si="0"/>
        <v>2.9999999999999992E-4</v>
      </c>
      <c r="G24">
        <v>49</v>
      </c>
      <c r="H24" s="16" t="s">
        <v>54</v>
      </c>
      <c r="I24" s="32">
        <v>4.0000000000000001E-3</v>
      </c>
      <c r="J24" s="32">
        <v>4.4000000000000003E-3</v>
      </c>
      <c r="K24" s="32">
        <f t="shared" si="1"/>
        <v>4.0000000000000018E-4</v>
      </c>
    </row>
    <row r="25" spans="1:11" x14ac:dyDescent="0.3">
      <c r="A25">
        <v>1</v>
      </c>
      <c r="B25" s="16" t="s">
        <v>8</v>
      </c>
      <c r="C25" s="32">
        <v>6.0000000000000001E-3</v>
      </c>
      <c r="D25" s="32">
        <v>6.1999999999999998E-3</v>
      </c>
      <c r="E25" s="32">
        <f t="shared" si="0"/>
        <v>1.9999999999999966E-4</v>
      </c>
      <c r="G25">
        <v>13</v>
      </c>
      <c r="H25" s="16" t="s">
        <v>20</v>
      </c>
      <c r="I25" s="32">
        <v>4.1999999999999997E-3</v>
      </c>
      <c r="J25" s="32">
        <v>4.5999999999999999E-3</v>
      </c>
      <c r="K25" s="32">
        <f t="shared" si="1"/>
        <v>4.0000000000000018E-4</v>
      </c>
    </row>
    <row r="26" spans="1:11" x14ac:dyDescent="0.3">
      <c r="A26">
        <v>33</v>
      </c>
      <c r="B26" s="16" t="s">
        <v>40</v>
      </c>
      <c r="C26" s="32">
        <v>6.3E-3</v>
      </c>
      <c r="D26" s="32">
        <v>6.4999999999999997E-3</v>
      </c>
      <c r="E26" s="32">
        <f t="shared" si="0"/>
        <v>1.9999999999999966E-4</v>
      </c>
      <c r="G26">
        <v>14</v>
      </c>
      <c r="H26" s="16" t="s">
        <v>21</v>
      </c>
      <c r="I26" s="32">
        <v>1.2999999999999999E-3</v>
      </c>
      <c r="J26" s="32">
        <v>1.6999999999999999E-3</v>
      </c>
      <c r="K26" s="32">
        <f t="shared" si="1"/>
        <v>3.9999999999999996E-4</v>
      </c>
    </row>
    <row r="27" spans="1:11" x14ac:dyDescent="0.3">
      <c r="A27">
        <v>40</v>
      </c>
      <c r="B27" s="16" t="s">
        <v>45</v>
      </c>
      <c r="C27" s="32">
        <v>7.0000000000000001E-3</v>
      </c>
      <c r="D27" s="32">
        <v>7.1000000000000004E-3</v>
      </c>
      <c r="E27" s="32">
        <f t="shared" si="0"/>
        <v>1.0000000000000026E-4</v>
      </c>
      <c r="G27">
        <v>68</v>
      </c>
      <c r="H27" s="16" t="s">
        <v>73</v>
      </c>
      <c r="I27" s="32">
        <v>2.7000000000000001E-3</v>
      </c>
      <c r="J27" s="32">
        <v>3.0999999999999999E-3</v>
      </c>
      <c r="K27" s="32">
        <f t="shared" si="1"/>
        <v>3.9999999999999975E-4</v>
      </c>
    </row>
    <row r="28" spans="1:11" x14ac:dyDescent="0.3">
      <c r="A28">
        <v>44</v>
      </c>
      <c r="B28" s="9" t="s">
        <v>49</v>
      </c>
      <c r="C28" s="33">
        <v>3.5999999999999999E-3</v>
      </c>
      <c r="D28" s="33">
        <v>3.7000000000000002E-3</v>
      </c>
      <c r="E28" s="32">
        <f t="shared" si="0"/>
        <v>1.0000000000000026E-4</v>
      </c>
      <c r="G28">
        <v>56</v>
      </c>
      <c r="H28" s="16" t="s">
        <v>61</v>
      </c>
      <c r="I28" s="32">
        <v>2.7000000000000001E-3</v>
      </c>
      <c r="J28" s="32">
        <v>3.0999999999999999E-3</v>
      </c>
      <c r="K28" s="32">
        <f t="shared" si="1"/>
        <v>3.9999999999999975E-4</v>
      </c>
    </row>
    <row r="29" spans="1:11" x14ac:dyDescent="0.3">
      <c r="A29">
        <v>45</v>
      </c>
      <c r="B29" s="9" t="s">
        <v>50</v>
      </c>
      <c r="C29" s="33">
        <v>5.3E-3</v>
      </c>
      <c r="D29" s="33">
        <v>5.4000000000000003E-3</v>
      </c>
      <c r="E29" s="32">
        <f t="shared" si="0"/>
        <v>1.0000000000000026E-4</v>
      </c>
      <c r="G29">
        <v>25</v>
      </c>
      <c r="H29" s="16" t="s">
        <v>32</v>
      </c>
      <c r="I29" s="32">
        <v>5.1000000000000004E-3</v>
      </c>
      <c r="J29" s="32">
        <v>5.4999999999999997E-3</v>
      </c>
      <c r="K29" s="32">
        <f t="shared" si="1"/>
        <v>3.9999999999999931E-4</v>
      </c>
    </row>
    <row r="30" spans="1:11" x14ac:dyDescent="0.3">
      <c r="A30">
        <v>12</v>
      </c>
      <c r="B30" s="16" t="s">
        <v>19</v>
      </c>
      <c r="C30" s="32">
        <v>7.6E-3</v>
      </c>
      <c r="D30" s="32">
        <v>7.6E-3</v>
      </c>
      <c r="E30" s="32">
        <f t="shared" si="0"/>
        <v>0</v>
      </c>
      <c r="G30">
        <v>26</v>
      </c>
      <c r="H30" s="16" t="s">
        <v>33</v>
      </c>
      <c r="I30" s="32">
        <v>5.4000000000000003E-3</v>
      </c>
      <c r="J30" s="32">
        <v>5.7999999999999996E-3</v>
      </c>
      <c r="K30" s="32">
        <f t="shared" si="1"/>
        <v>3.9999999999999931E-4</v>
      </c>
    </row>
    <row r="31" spans="1:11" x14ac:dyDescent="0.3">
      <c r="A31">
        <v>16</v>
      </c>
      <c r="B31" s="16" t="s">
        <v>23</v>
      </c>
      <c r="C31" s="32">
        <v>1.37E-2</v>
      </c>
      <c r="D31" s="32">
        <v>1.37E-2</v>
      </c>
      <c r="E31" s="32">
        <f t="shared" si="0"/>
        <v>0</v>
      </c>
      <c r="G31">
        <v>61</v>
      </c>
      <c r="H31" s="16" t="s">
        <v>66</v>
      </c>
      <c r="I31" s="32">
        <v>1.2999999999999999E-3</v>
      </c>
      <c r="J31" s="32">
        <v>1.6000000000000001E-3</v>
      </c>
      <c r="K31" s="32">
        <f t="shared" si="1"/>
        <v>3.0000000000000014E-4</v>
      </c>
    </row>
    <row r="32" spans="1:11" x14ac:dyDescent="0.3">
      <c r="A32">
        <v>20</v>
      </c>
      <c r="B32" s="16" t="s">
        <v>27</v>
      </c>
      <c r="C32" s="32">
        <v>6.4000000000000003E-3</v>
      </c>
      <c r="D32" s="32">
        <v>6.4000000000000003E-3</v>
      </c>
      <c r="E32" s="32">
        <f t="shared" si="0"/>
        <v>0</v>
      </c>
      <c r="G32">
        <v>7</v>
      </c>
      <c r="H32" s="16" t="s">
        <v>14</v>
      </c>
      <c r="I32" s="32">
        <v>4.0000000000000001E-3</v>
      </c>
      <c r="J32" s="32">
        <v>4.3E-3</v>
      </c>
      <c r="K32" s="32">
        <f t="shared" si="1"/>
        <v>2.9999999999999992E-4</v>
      </c>
    </row>
    <row r="33" spans="1:11" x14ac:dyDescent="0.3">
      <c r="A33">
        <v>41</v>
      </c>
      <c r="B33" s="16" t="s">
        <v>46</v>
      </c>
      <c r="C33" s="32">
        <v>5.8999999999999999E-3</v>
      </c>
      <c r="D33" s="32">
        <v>5.8999999999999999E-3</v>
      </c>
      <c r="E33" s="32">
        <f t="shared" si="0"/>
        <v>0</v>
      </c>
      <c r="G33">
        <v>50</v>
      </c>
      <c r="H33" s="16" t="s">
        <v>55</v>
      </c>
      <c r="I33" s="32">
        <v>4.0000000000000001E-3</v>
      </c>
      <c r="J33" s="32">
        <v>4.3E-3</v>
      </c>
      <c r="K33" s="32">
        <f t="shared" si="1"/>
        <v>2.9999999999999992E-4</v>
      </c>
    </row>
    <row r="34" spans="1:11" x14ac:dyDescent="0.3">
      <c r="A34">
        <v>43</v>
      </c>
      <c r="B34" s="9" t="s">
        <v>48</v>
      </c>
      <c r="C34" s="33">
        <v>5.8999999999999999E-3</v>
      </c>
      <c r="D34" s="33">
        <v>5.8999999999999999E-3</v>
      </c>
      <c r="E34" s="32">
        <f t="shared" ref="E34:E65" si="2">D34-C34</f>
        <v>0</v>
      </c>
      <c r="G34">
        <v>42</v>
      </c>
      <c r="H34" s="16" t="s">
        <v>47</v>
      </c>
      <c r="I34" s="32">
        <v>3.7000000000000002E-3</v>
      </c>
      <c r="J34" s="32">
        <v>4.0000000000000001E-3</v>
      </c>
      <c r="K34" s="32">
        <f t="shared" ref="K34:K65" si="3">J34-I34</f>
        <v>2.9999999999999992E-4</v>
      </c>
    </row>
    <row r="35" spans="1:11" x14ac:dyDescent="0.3">
      <c r="A35">
        <v>48</v>
      </c>
      <c r="B35" s="9" t="s">
        <v>53</v>
      </c>
      <c r="C35" s="33">
        <v>1.43E-2</v>
      </c>
      <c r="D35" s="33">
        <v>1.43E-2</v>
      </c>
      <c r="E35" s="32">
        <f t="shared" si="2"/>
        <v>0</v>
      </c>
      <c r="G35">
        <v>32</v>
      </c>
      <c r="H35" s="16" t="s">
        <v>39</v>
      </c>
      <c r="I35" s="32">
        <v>5.4999999999999997E-3</v>
      </c>
      <c r="J35" s="32">
        <v>5.7999999999999996E-3</v>
      </c>
      <c r="K35" s="32">
        <f t="shared" si="3"/>
        <v>2.9999999999999992E-4</v>
      </c>
    </row>
    <row r="36" spans="1:11" x14ac:dyDescent="0.3">
      <c r="A36">
        <v>10</v>
      </c>
      <c r="B36" s="16" t="s">
        <v>17</v>
      </c>
      <c r="C36" s="32">
        <v>8.0999999999999996E-3</v>
      </c>
      <c r="D36" s="32">
        <v>8.0000000000000002E-3</v>
      </c>
      <c r="E36" s="32">
        <f t="shared" si="2"/>
        <v>-9.9999999999999395E-5</v>
      </c>
      <c r="G36">
        <v>3</v>
      </c>
      <c r="H36" s="16" t="s">
        <v>10</v>
      </c>
      <c r="I36" s="32">
        <v>2.8E-3</v>
      </c>
      <c r="J36" s="32">
        <v>3.0999999999999999E-3</v>
      </c>
      <c r="K36" s="32">
        <f t="shared" si="3"/>
        <v>2.9999999999999992E-4</v>
      </c>
    </row>
    <row r="37" spans="1:11" x14ac:dyDescent="0.3">
      <c r="A37">
        <v>25</v>
      </c>
      <c r="B37" s="16" t="s">
        <v>32</v>
      </c>
      <c r="C37" s="32">
        <v>7.4999999999999997E-3</v>
      </c>
      <c r="D37" s="32">
        <v>7.4000000000000003E-3</v>
      </c>
      <c r="E37" s="32">
        <f t="shared" si="2"/>
        <v>-9.9999999999999395E-5</v>
      </c>
      <c r="G37">
        <v>62</v>
      </c>
      <c r="H37" s="16" t="s">
        <v>67</v>
      </c>
      <c r="I37" s="32">
        <v>1.5E-3</v>
      </c>
      <c r="J37" s="32">
        <v>1.8E-3</v>
      </c>
      <c r="K37" s="32">
        <f t="shared" si="3"/>
        <v>2.9999999999999992E-4</v>
      </c>
    </row>
    <row r="38" spans="1:11" x14ac:dyDescent="0.3">
      <c r="A38">
        <v>26</v>
      </c>
      <c r="B38" s="16" t="s">
        <v>33</v>
      </c>
      <c r="C38" s="32">
        <v>7.7999999999999996E-3</v>
      </c>
      <c r="D38" s="32">
        <v>7.7000000000000002E-3</v>
      </c>
      <c r="E38" s="32">
        <f t="shared" si="2"/>
        <v>-9.9999999999999395E-5</v>
      </c>
      <c r="G38">
        <v>21</v>
      </c>
      <c r="H38" s="16" t="s">
        <v>28</v>
      </c>
      <c r="I38" s="32">
        <v>3.3E-3</v>
      </c>
      <c r="J38" s="32">
        <v>3.5000000000000001E-3</v>
      </c>
      <c r="K38" s="32">
        <f t="shared" si="3"/>
        <v>2.0000000000000009E-4</v>
      </c>
    </row>
    <row r="39" spans="1:11" x14ac:dyDescent="0.3">
      <c r="A39">
        <v>42</v>
      </c>
      <c r="B39" s="16" t="s">
        <v>47</v>
      </c>
      <c r="C39" s="32">
        <v>6.7999999999999996E-3</v>
      </c>
      <c r="D39" s="32">
        <v>6.7000000000000002E-3</v>
      </c>
      <c r="E39" s="32">
        <f t="shared" si="2"/>
        <v>-9.9999999999999395E-5</v>
      </c>
      <c r="G39">
        <v>45</v>
      </c>
      <c r="H39" s="9" t="s">
        <v>50</v>
      </c>
      <c r="I39" s="33">
        <v>3.5000000000000001E-3</v>
      </c>
      <c r="J39" s="33">
        <v>3.7000000000000002E-3</v>
      </c>
      <c r="K39" s="32">
        <f t="shared" si="3"/>
        <v>2.0000000000000009E-4</v>
      </c>
    </row>
    <row r="40" spans="1:11" x14ac:dyDescent="0.3">
      <c r="A40">
        <v>63</v>
      </c>
      <c r="B40" s="16" t="s">
        <v>68</v>
      </c>
      <c r="C40" s="32">
        <v>1.1599999999999999E-2</v>
      </c>
      <c r="D40" s="32">
        <v>1.15E-2</v>
      </c>
      <c r="E40" s="32">
        <f t="shared" si="2"/>
        <v>-9.9999999999999395E-5</v>
      </c>
      <c r="G40">
        <v>35</v>
      </c>
      <c r="H40" s="16" t="s">
        <v>42</v>
      </c>
      <c r="I40" s="32">
        <v>4.7000000000000002E-3</v>
      </c>
      <c r="J40" s="32">
        <v>4.8999999999999998E-3</v>
      </c>
      <c r="K40" s="32">
        <f t="shared" si="3"/>
        <v>1.9999999999999966E-4</v>
      </c>
    </row>
    <row r="41" spans="1:11" x14ac:dyDescent="0.3">
      <c r="A41">
        <v>65</v>
      </c>
      <c r="B41" s="16" t="s">
        <v>70</v>
      </c>
      <c r="C41" s="32">
        <v>1.11E-2</v>
      </c>
      <c r="D41" s="32">
        <v>1.0999999999999999E-2</v>
      </c>
      <c r="E41" s="32">
        <f t="shared" si="2"/>
        <v>-1.0000000000000113E-4</v>
      </c>
      <c r="G41">
        <v>9</v>
      </c>
      <c r="H41" s="16" t="s">
        <v>16</v>
      </c>
      <c r="I41" s="32">
        <v>3.8999999999999998E-3</v>
      </c>
      <c r="J41" s="32">
        <v>4.0000000000000001E-3</v>
      </c>
      <c r="K41" s="32">
        <f t="shared" si="3"/>
        <v>1.0000000000000026E-4</v>
      </c>
    </row>
    <row r="42" spans="1:11" x14ac:dyDescent="0.3">
      <c r="A42">
        <v>32</v>
      </c>
      <c r="B42" s="16" t="s">
        <v>39</v>
      </c>
      <c r="C42" s="32">
        <v>7.1999999999999998E-3</v>
      </c>
      <c r="D42" s="32">
        <v>7.0000000000000001E-3</v>
      </c>
      <c r="E42" s="32">
        <f t="shared" si="2"/>
        <v>-1.9999999999999966E-4</v>
      </c>
      <c r="G42">
        <v>12</v>
      </c>
      <c r="H42" s="16" t="s">
        <v>19</v>
      </c>
      <c r="I42" s="32">
        <v>3.3999999999999998E-3</v>
      </c>
      <c r="J42" s="32">
        <v>3.5000000000000001E-3</v>
      </c>
      <c r="K42" s="32">
        <f t="shared" si="3"/>
        <v>1.0000000000000026E-4</v>
      </c>
    </row>
    <row r="43" spans="1:11" x14ac:dyDescent="0.3">
      <c r="A43">
        <v>54</v>
      </c>
      <c r="B43" s="16" t="s">
        <v>59</v>
      </c>
      <c r="C43" s="32">
        <v>7.3000000000000001E-3</v>
      </c>
      <c r="D43" s="32">
        <v>7.1000000000000004E-3</v>
      </c>
      <c r="E43" s="32">
        <f t="shared" si="2"/>
        <v>-1.9999999999999966E-4</v>
      </c>
      <c r="G43">
        <v>16</v>
      </c>
      <c r="H43" s="16" t="s">
        <v>23</v>
      </c>
      <c r="I43" s="32">
        <v>6.4999999999999997E-3</v>
      </c>
      <c r="J43" s="32">
        <v>6.6E-3</v>
      </c>
      <c r="K43" s="32">
        <f t="shared" si="3"/>
        <v>1.0000000000000026E-4</v>
      </c>
    </row>
    <row r="44" spans="1:11" x14ac:dyDescent="0.3">
      <c r="A44">
        <v>39</v>
      </c>
      <c r="B44" s="16" t="s">
        <v>44</v>
      </c>
      <c r="C44" s="32">
        <v>6.7000000000000002E-3</v>
      </c>
      <c r="D44" s="32">
        <v>6.4999999999999997E-3</v>
      </c>
      <c r="E44" s="32">
        <f t="shared" si="2"/>
        <v>-2.0000000000000052E-4</v>
      </c>
      <c r="G44">
        <v>54</v>
      </c>
      <c r="H44" s="16" t="s">
        <v>59</v>
      </c>
      <c r="I44" s="32">
        <v>4.3E-3</v>
      </c>
      <c r="J44" s="32">
        <v>4.4000000000000003E-3</v>
      </c>
      <c r="K44" s="32">
        <f t="shared" si="3"/>
        <v>1.0000000000000026E-4</v>
      </c>
    </row>
    <row r="45" spans="1:11" x14ac:dyDescent="0.3">
      <c r="A45">
        <v>47</v>
      </c>
      <c r="B45" s="16" t="s">
        <v>52</v>
      </c>
      <c r="C45" s="32">
        <v>8.0000000000000002E-3</v>
      </c>
      <c r="D45" s="32">
        <v>7.7999999999999996E-3</v>
      </c>
      <c r="E45" s="32">
        <f t="shared" si="2"/>
        <v>-2.0000000000000052E-4</v>
      </c>
      <c r="G45">
        <v>39</v>
      </c>
      <c r="H45" s="16" t="s">
        <v>44</v>
      </c>
      <c r="I45" s="32">
        <v>1.1999999999999999E-3</v>
      </c>
      <c r="J45" s="32">
        <v>1.2999999999999999E-3</v>
      </c>
      <c r="K45" s="32">
        <f t="shared" si="3"/>
        <v>1.0000000000000005E-4</v>
      </c>
    </row>
    <row r="46" spans="1:11" x14ac:dyDescent="0.3">
      <c r="A46">
        <v>2</v>
      </c>
      <c r="B46" s="16" t="s">
        <v>9</v>
      </c>
      <c r="C46" s="32">
        <v>8.5000000000000006E-3</v>
      </c>
      <c r="D46" s="32">
        <v>8.2000000000000007E-3</v>
      </c>
      <c r="E46" s="32">
        <f t="shared" si="2"/>
        <v>-2.9999999999999992E-4</v>
      </c>
      <c r="G46">
        <v>41</v>
      </c>
      <c r="H46" s="16" t="s">
        <v>46</v>
      </c>
      <c r="I46" s="32">
        <v>3.3E-3</v>
      </c>
      <c r="J46" s="32">
        <v>3.3999999999999998E-3</v>
      </c>
      <c r="K46" s="32">
        <f t="shared" si="3"/>
        <v>9.9999999999999829E-5</v>
      </c>
    </row>
    <row r="47" spans="1:11" x14ac:dyDescent="0.3">
      <c r="A47">
        <v>46</v>
      </c>
      <c r="B47" s="16" t="s">
        <v>51</v>
      </c>
      <c r="C47" s="32">
        <v>1.01E-2</v>
      </c>
      <c r="D47" s="32">
        <v>9.7999999999999997E-3</v>
      </c>
      <c r="E47" s="32">
        <f t="shared" si="2"/>
        <v>-2.9999999999999992E-4</v>
      </c>
      <c r="G47">
        <v>31</v>
      </c>
      <c r="H47" s="16" t="s">
        <v>38</v>
      </c>
      <c r="I47" s="32">
        <v>2.7000000000000001E-3</v>
      </c>
      <c r="J47" s="32">
        <v>2.7000000000000001E-3</v>
      </c>
      <c r="K47" s="32">
        <f t="shared" si="3"/>
        <v>0</v>
      </c>
    </row>
    <row r="48" spans="1:11" x14ac:dyDescent="0.3">
      <c r="A48">
        <v>61</v>
      </c>
      <c r="B48" s="16" t="s">
        <v>66</v>
      </c>
      <c r="C48" s="32">
        <v>1.0699999999999999E-2</v>
      </c>
      <c r="D48" s="32">
        <v>1.04E-2</v>
      </c>
      <c r="E48" s="32">
        <f t="shared" si="2"/>
        <v>-2.9999999999999992E-4</v>
      </c>
      <c r="G48">
        <v>44</v>
      </c>
      <c r="H48" s="9" t="s">
        <v>49</v>
      </c>
      <c r="I48" s="33">
        <v>3.3999999999999998E-3</v>
      </c>
      <c r="J48" s="33">
        <v>3.3999999999999998E-3</v>
      </c>
      <c r="K48" s="32">
        <f t="shared" si="3"/>
        <v>0</v>
      </c>
    </row>
    <row r="49" spans="1:11" x14ac:dyDescent="0.3">
      <c r="A49">
        <v>68</v>
      </c>
      <c r="B49" s="16" t="s">
        <v>73</v>
      </c>
      <c r="C49" s="32">
        <v>8.8999999999999999E-3</v>
      </c>
      <c r="D49" s="32">
        <v>8.6E-3</v>
      </c>
      <c r="E49" s="32">
        <f t="shared" si="2"/>
        <v>-2.9999999999999992E-4</v>
      </c>
      <c r="G49">
        <v>10</v>
      </c>
      <c r="H49" s="16" t="s">
        <v>17</v>
      </c>
      <c r="I49" s="32">
        <v>3.3E-3</v>
      </c>
      <c r="J49" s="32">
        <v>3.3E-3</v>
      </c>
      <c r="K49" s="32">
        <f t="shared" si="3"/>
        <v>0</v>
      </c>
    </row>
    <row r="50" spans="1:11" x14ac:dyDescent="0.3">
      <c r="A50">
        <v>3</v>
      </c>
      <c r="B50" s="16" t="s">
        <v>10</v>
      </c>
      <c r="C50" s="32">
        <v>8.6E-3</v>
      </c>
      <c r="D50" s="32">
        <v>8.2000000000000007E-3</v>
      </c>
      <c r="E50" s="32">
        <f t="shared" si="2"/>
        <v>-3.9999999999999931E-4</v>
      </c>
      <c r="G50">
        <v>69</v>
      </c>
      <c r="H50" s="16" t="s">
        <v>74</v>
      </c>
      <c r="I50" s="32">
        <v>3.5999999999999999E-3</v>
      </c>
      <c r="J50" s="32">
        <v>3.5999999999999999E-3</v>
      </c>
      <c r="K50" s="32">
        <f t="shared" si="3"/>
        <v>0</v>
      </c>
    </row>
    <row r="51" spans="1:11" x14ac:dyDescent="0.3">
      <c r="A51">
        <v>6</v>
      </c>
      <c r="B51" s="16" t="s">
        <v>13</v>
      </c>
      <c r="C51" s="32">
        <v>6.6E-3</v>
      </c>
      <c r="D51" s="32">
        <v>6.1000000000000004E-3</v>
      </c>
      <c r="E51" s="32">
        <f t="shared" si="2"/>
        <v>-4.9999999999999958E-4</v>
      </c>
      <c r="G51">
        <v>57</v>
      </c>
      <c r="H51" s="16" t="s">
        <v>62</v>
      </c>
      <c r="I51" s="32">
        <v>5.1999999999999998E-3</v>
      </c>
      <c r="J51" s="32">
        <v>5.1000000000000004E-3</v>
      </c>
      <c r="K51" s="32">
        <f t="shared" si="3"/>
        <v>-9.9999999999999395E-5</v>
      </c>
    </row>
    <row r="52" spans="1:11" x14ac:dyDescent="0.3">
      <c r="A52">
        <v>14</v>
      </c>
      <c r="B52" s="16" t="s">
        <v>21</v>
      </c>
      <c r="C52" s="32">
        <v>1.1900000000000001E-2</v>
      </c>
      <c r="D52" s="32">
        <v>1.14E-2</v>
      </c>
      <c r="E52" s="32">
        <f t="shared" si="2"/>
        <v>-5.0000000000000044E-4</v>
      </c>
      <c r="G52">
        <v>60</v>
      </c>
      <c r="H52" s="16" t="s">
        <v>65</v>
      </c>
      <c r="I52" s="32">
        <v>5.1999999999999998E-3</v>
      </c>
      <c r="J52" s="32">
        <v>5.1000000000000004E-3</v>
      </c>
      <c r="K52" s="32">
        <f t="shared" si="3"/>
        <v>-9.9999999999999395E-5</v>
      </c>
    </row>
    <row r="53" spans="1:11" x14ac:dyDescent="0.3">
      <c r="A53">
        <v>49</v>
      </c>
      <c r="B53" s="16" t="s">
        <v>54</v>
      </c>
      <c r="C53" s="32">
        <v>1.06E-2</v>
      </c>
      <c r="D53" s="32">
        <v>1.01E-2</v>
      </c>
      <c r="E53" s="32">
        <f t="shared" si="2"/>
        <v>-5.0000000000000044E-4</v>
      </c>
      <c r="G53">
        <v>1</v>
      </c>
      <c r="H53" s="16" t="s">
        <v>8</v>
      </c>
      <c r="I53" s="32">
        <v>2.8E-3</v>
      </c>
      <c r="J53" s="32">
        <v>2.7000000000000001E-3</v>
      </c>
      <c r="K53" s="32">
        <f t="shared" si="3"/>
        <v>-9.9999999999999829E-5</v>
      </c>
    </row>
    <row r="54" spans="1:11" x14ac:dyDescent="0.3">
      <c r="A54">
        <v>5</v>
      </c>
      <c r="B54" s="16" t="s">
        <v>12</v>
      </c>
      <c r="C54" s="32">
        <v>8.3999999999999995E-3</v>
      </c>
      <c r="D54" s="32">
        <v>7.7999999999999996E-3</v>
      </c>
      <c r="E54" s="32">
        <f t="shared" si="2"/>
        <v>-5.9999999999999984E-4</v>
      </c>
      <c r="G54">
        <v>43</v>
      </c>
      <c r="H54" s="9" t="s">
        <v>48</v>
      </c>
      <c r="I54" s="33">
        <v>2.3999999999999998E-3</v>
      </c>
      <c r="J54" s="33">
        <v>2.3E-3</v>
      </c>
      <c r="K54" s="32">
        <f t="shared" si="3"/>
        <v>-9.9999999999999829E-5</v>
      </c>
    </row>
    <row r="55" spans="1:11" x14ac:dyDescent="0.3">
      <c r="A55">
        <v>28</v>
      </c>
      <c r="B55" s="16" t="s">
        <v>35</v>
      </c>
      <c r="C55" s="32">
        <v>2.4199999999999999E-2</v>
      </c>
      <c r="D55" s="32">
        <v>2.3599999999999999E-2</v>
      </c>
      <c r="E55" s="32">
        <f t="shared" si="2"/>
        <v>-5.9999999999999984E-4</v>
      </c>
      <c r="G55">
        <v>24</v>
      </c>
      <c r="H55" s="16" t="s">
        <v>31</v>
      </c>
      <c r="I55" s="32">
        <v>2.8E-3</v>
      </c>
      <c r="J55" s="32">
        <v>2.7000000000000001E-3</v>
      </c>
      <c r="K55" s="32">
        <f t="shared" si="3"/>
        <v>-9.9999999999999829E-5</v>
      </c>
    </row>
    <row r="56" spans="1:11" x14ac:dyDescent="0.3">
      <c r="A56">
        <v>8</v>
      </c>
      <c r="B56" s="16" t="s">
        <v>15</v>
      </c>
      <c r="C56" s="32">
        <v>5.1999999999999998E-3</v>
      </c>
      <c r="D56" s="32">
        <v>4.4999999999999997E-3</v>
      </c>
      <c r="E56" s="32">
        <f t="shared" si="2"/>
        <v>-7.000000000000001E-4</v>
      </c>
      <c r="G56">
        <v>11</v>
      </c>
      <c r="H56" s="16" t="s">
        <v>18</v>
      </c>
      <c r="I56" s="32">
        <v>1.8E-3</v>
      </c>
      <c r="J56" s="32">
        <v>1.6999999999999999E-3</v>
      </c>
      <c r="K56" s="32">
        <f t="shared" si="3"/>
        <v>-1.0000000000000005E-4</v>
      </c>
    </row>
    <row r="57" spans="1:11" x14ac:dyDescent="0.3">
      <c r="A57">
        <v>51</v>
      </c>
      <c r="B57" s="16" t="s">
        <v>56</v>
      </c>
      <c r="C57" s="32">
        <v>9.4000000000000004E-3</v>
      </c>
      <c r="D57" s="32">
        <v>8.6E-3</v>
      </c>
      <c r="E57" s="32">
        <f t="shared" si="2"/>
        <v>-8.0000000000000036E-4</v>
      </c>
      <c r="G57">
        <v>55</v>
      </c>
      <c r="H57" s="16" t="s">
        <v>60</v>
      </c>
      <c r="I57" s="32">
        <v>5.4000000000000003E-3</v>
      </c>
      <c r="J57" s="32">
        <v>5.3E-3</v>
      </c>
      <c r="K57" s="32">
        <f t="shared" si="3"/>
        <v>-1.0000000000000026E-4</v>
      </c>
    </row>
    <row r="58" spans="1:11" x14ac:dyDescent="0.3">
      <c r="A58">
        <v>58</v>
      </c>
      <c r="B58" s="16" t="s">
        <v>63</v>
      </c>
      <c r="C58" s="32">
        <v>1.49E-2</v>
      </c>
      <c r="D58" s="32">
        <v>1.41E-2</v>
      </c>
      <c r="E58" s="32">
        <f t="shared" si="2"/>
        <v>-8.0000000000000036E-4</v>
      </c>
      <c r="G58">
        <v>33</v>
      </c>
      <c r="H58" s="16" t="s">
        <v>40</v>
      </c>
      <c r="I58" s="32">
        <v>6.7000000000000002E-3</v>
      </c>
      <c r="J58" s="32">
        <v>6.6E-3</v>
      </c>
      <c r="K58" s="32">
        <f t="shared" si="3"/>
        <v>-1.0000000000000026E-4</v>
      </c>
    </row>
    <row r="59" spans="1:11" x14ac:dyDescent="0.3">
      <c r="A59">
        <v>62</v>
      </c>
      <c r="B59" s="16" t="s">
        <v>67</v>
      </c>
      <c r="C59" s="32">
        <v>1.26E-2</v>
      </c>
      <c r="D59" s="32">
        <v>1.18E-2</v>
      </c>
      <c r="E59" s="32">
        <f t="shared" si="2"/>
        <v>-8.0000000000000036E-4</v>
      </c>
      <c r="G59">
        <v>46</v>
      </c>
      <c r="H59" s="16" t="s">
        <v>51</v>
      </c>
      <c r="I59" s="32">
        <v>4.5999999999999999E-3</v>
      </c>
      <c r="J59" s="32">
        <v>4.4000000000000003E-3</v>
      </c>
      <c r="K59" s="32">
        <f t="shared" si="3"/>
        <v>-1.9999999999999966E-4</v>
      </c>
    </row>
    <row r="60" spans="1:11" x14ac:dyDescent="0.3">
      <c r="A60">
        <v>30</v>
      </c>
      <c r="B60" s="16" t="s">
        <v>37</v>
      </c>
      <c r="C60" s="32">
        <v>1.15E-2</v>
      </c>
      <c r="D60" s="32">
        <v>1.06E-2</v>
      </c>
      <c r="E60" s="32">
        <f t="shared" si="2"/>
        <v>-8.9999999999999976E-4</v>
      </c>
      <c r="G60">
        <v>15</v>
      </c>
      <c r="H60" s="16" t="s">
        <v>22</v>
      </c>
      <c r="I60" s="32">
        <v>5.4000000000000003E-3</v>
      </c>
      <c r="J60" s="32">
        <v>5.1999999999999998E-3</v>
      </c>
      <c r="K60" s="32">
        <f t="shared" si="3"/>
        <v>-2.0000000000000052E-4</v>
      </c>
    </row>
    <row r="61" spans="1:11" x14ac:dyDescent="0.3">
      <c r="A61">
        <v>13</v>
      </c>
      <c r="B61" s="16" t="s">
        <v>20</v>
      </c>
      <c r="C61" s="32">
        <v>1.14E-2</v>
      </c>
      <c r="D61" s="32">
        <v>1.03E-2</v>
      </c>
      <c r="E61" s="32">
        <f t="shared" si="2"/>
        <v>-1.1000000000000003E-3</v>
      </c>
      <c r="G61">
        <v>22</v>
      </c>
      <c r="H61" s="16" t="s">
        <v>29</v>
      </c>
      <c r="I61" s="32">
        <v>5.5999999999999999E-3</v>
      </c>
      <c r="J61" s="32">
        <v>5.3E-3</v>
      </c>
      <c r="K61" s="32">
        <f t="shared" si="3"/>
        <v>-2.9999999999999992E-4</v>
      </c>
    </row>
    <row r="62" spans="1:11" x14ac:dyDescent="0.3">
      <c r="A62">
        <v>53</v>
      </c>
      <c r="B62" s="16" t="s">
        <v>58</v>
      </c>
      <c r="C62" s="32">
        <v>1.35E-2</v>
      </c>
      <c r="D62" s="32">
        <v>1.2200000000000001E-2</v>
      </c>
      <c r="E62" s="32">
        <f t="shared" si="2"/>
        <v>-1.2999999999999991E-3</v>
      </c>
      <c r="G62">
        <v>30</v>
      </c>
      <c r="H62" s="16" t="s">
        <v>37</v>
      </c>
      <c r="I62" s="32">
        <v>8.9999999999999993E-3</v>
      </c>
      <c r="J62" s="32">
        <v>8.6999999999999994E-3</v>
      </c>
      <c r="K62" s="32">
        <f t="shared" si="3"/>
        <v>-2.9999999999999992E-4</v>
      </c>
    </row>
    <row r="63" spans="1:11" x14ac:dyDescent="0.3">
      <c r="A63">
        <v>24</v>
      </c>
      <c r="B63" s="16" t="s">
        <v>31</v>
      </c>
      <c r="C63" s="32">
        <v>4.7999999999999996E-3</v>
      </c>
      <c r="D63" s="32">
        <v>3.3999999999999998E-3</v>
      </c>
      <c r="E63" s="32">
        <f t="shared" si="2"/>
        <v>-1.3999999999999998E-3</v>
      </c>
      <c r="G63">
        <v>51</v>
      </c>
      <c r="H63" s="16" t="s">
        <v>56</v>
      </c>
      <c r="I63" s="32">
        <v>5.4000000000000003E-3</v>
      </c>
      <c r="J63" s="32">
        <v>5.0000000000000001E-3</v>
      </c>
      <c r="K63" s="32">
        <f t="shared" si="3"/>
        <v>-4.0000000000000018E-4</v>
      </c>
    </row>
    <row r="64" spans="1:11" x14ac:dyDescent="0.3">
      <c r="A64">
        <v>15</v>
      </c>
      <c r="B64" s="16" t="s">
        <v>22</v>
      </c>
      <c r="C64" s="32">
        <v>1.29E-2</v>
      </c>
      <c r="D64" s="32">
        <v>1.11E-2</v>
      </c>
      <c r="E64" s="32">
        <f t="shared" si="2"/>
        <v>-1.7999999999999995E-3</v>
      </c>
      <c r="G64">
        <v>5</v>
      </c>
      <c r="H64" s="16" t="s">
        <v>12</v>
      </c>
      <c r="I64" s="32">
        <v>4.8999999999999998E-3</v>
      </c>
      <c r="J64" s="32">
        <v>4.4000000000000003E-3</v>
      </c>
      <c r="K64" s="32">
        <f t="shared" si="3"/>
        <v>-4.9999999999999958E-4</v>
      </c>
    </row>
    <row r="65" spans="1:11" x14ac:dyDescent="0.3">
      <c r="A65">
        <v>69</v>
      </c>
      <c r="B65" s="16" t="s">
        <v>74</v>
      </c>
      <c r="C65" s="32">
        <v>8.0999999999999996E-3</v>
      </c>
      <c r="D65" s="32">
        <v>6.3E-3</v>
      </c>
      <c r="E65" s="32">
        <f t="shared" si="2"/>
        <v>-1.7999999999999995E-3</v>
      </c>
      <c r="G65">
        <v>19</v>
      </c>
      <c r="H65" s="16" t="s">
        <v>26</v>
      </c>
      <c r="I65" s="32">
        <v>6.7000000000000002E-3</v>
      </c>
      <c r="J65" s="32">
        <v>6.1000000000000004E-3</v>
      </c>
      <c r="K65" s="32">
        <f t="shared" si="3"/>
        <v>-5.9999999999999984E-4</v>
      </c>
    </row>
    <row r="66" spans="1:11" x14ac:dyDescent="0.3">
      <c r="A66">
        <v>56</v>
      </c>
      <c r="B66" s="16" t="s">
        <v>61</v>
      </c>
      <c r="C66" s="32">
        <v>1.67E-2</v>
      </c>
      <c r="D66" s="32">
        <v>1.41E-2</v>
      </c>
      <c r="E66" s="32">
        <f t="shared" ref="E66:E68" si="4">D66-C66</f>
        <v>-2.5999999999999999E-3</v>
      </c>
      <c r="G66">
        <v>23</v>
      </c>
      <c r="H66" s="16" t="s">
        <v>30</v>
      </c>
      <c r="I66" s="32">
        <v>3.3E-3</v>
      </c>
      <c r="J66" s="32">
        <v>2.5000000000000001E-3</v>
      </c>
      <c r="K66" s="32">
        <f t="shared" ref="K66:K68" si="5">J66-I66</f>
        <v>-7.9999999999999993E-4</v>
      </c>
    </row>
    <row r="67" spans="1:11" x14ac:dyDescent="0.3">
      <c r="A67">
        <v>57</v>
      </c>
      <c r="B67" s="16" t="s">
        <v>62</v>
      </c>
      <c r="C67" s="32">
        <v>1.4E-2</v>
      </c>
      <c r="D67" s="32">
        <v>1.1299999999999999E-2</v>
      </c>
      <c r="E67" s="32">
        <f t="shared" si="4"/>
        <v>-2.700000000000001E-3</v>
      </c>
      <c r="G67">
        <v>67</v>
      </c>
      <c r="H67" s="16" t="s">
        <v>72</v>
      </c>
      <c r="I67" s="32">
        <v>1.52E-2</v>
      </c>
      <c r="J67" s="32">
        <v>1.4E-2</v>
      </c>
      <c r="K67" s="32">
        <f t="shared" si="5"/>
        <v>-1.1999999999999997E-3</v>
      </c>
    </row>
    <row r="68" spans="1:11" x14ac:dyDescent="0.3">
      <c r="A68">
        <v>60</v>
      </c>
      <c r="B68" s="16" t="s">
        <v>65</v>
      </c>
      <c r="C68" s="32">
        <v>1.4E-2</v>
      </c>
      <c r="D68" s="32">
        <v>1.1299999999999999E-2</v>
      </c>
      <c r="E68" s="32">
        <f t="shared" si="4"/>
        <v>-2.700000000000001E-3</v>
      </c>
      <c r="G68">
        <v>52</v>
      </c>
      <c r="H68" s="16" t="s">
        <v>57</v>
      </c>
      <c r="I68" s="32">
        <v>5.7299999999999997E-2</v>
      </c>
      <c r="J68" s="32">
        <v>5.3199999999999997E-2</v>
      </c>
      <c r="K68" s="32">
        <f t="shared" si="5"/>
        <v>-4.0999999999999995E-3</v>
      </c>
    </row>
    <row r="69" spans="1:11" x14ac:dyDescent="0.3">
      <c r="A69" s="30"/>
      <c r="B69" s="30"/>
      <c r="C69" s="31"/>
      <c r="D69" s="31"/>
      <c r="E69" s="31"/>
      <c r="G69" s="30"/>
      <c r="H69" s="30"/>
      <c r="I69" s="31"/>
      <c r="J69" s="31"/>
      <c r="K69" s="31"/>
    </row>
  </sheetData>
  <sortState xmlns:xlrd2="http://schemas.microsoft.com/office/spreadsheetml/2017/richdata2" ref="A1:E68">
    <sortCondition descending="1" ref="E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Alle jaren</vt:lpstr>
      <vt:lpstr>Verschil 2020-2021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Pieter van Aarle</dc:creator>
  <cp:lastModifiedBy>Pieter van Aarle</cp:lastModifiedBy>
  <cp:lastPrinted>2020-09-01T21:43:38Z</cp:lastPrinted>
  <dcterms:created xsi:type="dcterms:W3CDTF">2020-09-01T21:23:19Z</dcterms:created>
  <dcterms:modified xsi:type="dcterms:W3CDTF">2025-07-24T06:40:04Z</dcterms:modified>
</cp:coreProperties>
</file>