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vaar\Dropbox\PVA Consultancy\Vakkennis\Whk\"/>
    </mc:Choice>
  </mc:AlternateContent>
  <xr:revisionPtr revIDLastSave="0" documentId="13_ncr:1_{B1277B77-4529-41DD-BD34-12E41E85EF58}" xr6:coauthVersionLast="47" xr6:coauthVersionMax="47" xr10:uidLastSave="{00000000-0000-0000-0000-000000000000}"/>
  <bookViews>
    <workbookView xWindow="-108" yWindow="-108" windowWidth="23256" windowHeight="12456" xr2:uid="{FF86CED1-E5DE-4621-9AA8-34898EC243F1}"/>
  </bookViews>
  <sheets>
    <sheet name="Wh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AE84" i="1"/>
  <c r="AD84" i="1"/>
  <c r="AD85" i="1" s="1"/>
  <c r="AC84" i="1"/>
  <c r="AB84" i="1"/>
  <c r="AB85" i="1" s="1"/>
  <c r="AA84" i="1"/>
  <c r="Z84" i="1"/>
  <c r="Z85" i="1" s="1"/>
  <c r="Y84" i="1"/>
  <c r="X84" i="1"/>
  <c r="W84" i="1"/>
  <c r="V84" i="1"/>
  <c r="U84" i="1"/>
  <c r="T84" i="1"/>
  <c r="T85" i="1" s="1"/>
  <c r="S84" i="1"/>
  <c r="R84" i="1"/>
  <c r="R85" i="1" s="1"/>
  <c r="Q84" i="1"/>
  <c r="P84" i="1"/>
  <c r="P85" i="1" s="1"/>
  <c r="O84" i="1"/>
  <c r="N84" i="1"/>
  <c r="N85" i="1" s="1"/>
  <c r="M84" i="1"/>
  <c r="L84" i="1"/>
  <c r="K84" i="1"/>
  <c r="J84" i="1"/>
  <c r="I84" i="1"/>
  <c r="H84" i="1"/>
  <c r="G84" i="1"/>
  <c r="F84" i="1"/>
  <c r="E84" i="1"/>
  <c r="E85" i="1" s="1"/>
  <c r="A15" i="1"/>
  <c r="S12" i="1"/>
  <c r="R12" i="1"/>
  <c r="Q12" i="1"/>
  <c r="P12" i="1"/>
  <c r="O12" i="1"/>
  <c r="N12" i="1"/>
  <c r="M12" i="1"/>
  <c r="K12" i="1"/>
  <c r="J12" i="1"/>
  <c r="I12" i="1"/>
  <c r="H12" i="1"/>
  <c r="G12" i="1"/>
  <c r="F12" i="1"/>
  <c r="E12" i="1"/>
  <c r="D12" i="1"/>
  <c r="C12" i="1"/>
  <c r="S11" i="1"/>
  <c r="R11" i="1"/>
  <c r="Q11" i="1"/>
  <c r="P11" i="1"/>
  <c r="O11" i="1"/>
  <c r="N11" i="1"/>
  <c r="M11" i="1"/>
  <c r="L11" i="1"/>
  <c r="K11" i="1"/>
  <c r="J11" i="1"/>
  <c r="I11" i="1"/>
  <c r="I10" i="1" s="1"/>
  <c r="H11" i="1"/>
  <c r="H10" i="1" s="1"/>
  <c r="G11" i="1"/>
  <c r="F11" i="1"/>
  <c r="F10" i="1" s="1"/>
  <c r="E11" i="1"/>
  <c r="E10" i="1" s="1"/>
  <c r="D11" i="1"/>
  <c r="C11" i="1"/>
  <c r="S10" i="1"/>
  <c r="R10" i="1"/>
  <c r="Q10" i="1"/>
  <c r="P10" i="1"/>
  <c r="O10" i="1"/>
  <c r="N10" i="1"/>
  <c r="AD4" i="1"/>
  <c r="AB4" i="1"/>
  <c r="Z4" i="1"/>
  <c r="X4" i="1"/>
  <c r="V4" i="1"/>
  <c r="T4" i="1"/>
  <c r="R4" i="1"/>
  <c r="P4" i="1"/>
  <c r="N4" i="1"/>
  <c r="H4" i="1"/>
  <c r="E4" i="1"/>
  <c r="D4" i="1"/>
  <c r="C4" i="1"/>
  <c r="AD3" i="1"/>
  <c r="AB3" i="1"/>
  <c r="Z3" i="1"/>
  <c r="X3" i="1"/>
  <c r="V3" i="1"/>
  <c r="T3" i="1"/>
  <c r="R3" i="1"/>
  <c r="P3" i="1"/>
  <c r="N3" i="1"/>
  <c r="K3" i="1"/>
  <c r="H3" i="1"/>
  <c r="E3" i="1"/>
  <c r="AE2" i="1"/>
  <c r="AC2" i="1"/>
  <c r="AA2" i="1"/>
  <c r="Y2" i="1"/>
  <c r="W2" i="1"/>
  <c r="U2" i="1"/>
  <c r="S2" i="1"/>
  <c r="Q2" i="1"/>
  <c r="O2" i="1"/>
  <c r="L2" i="1"/>
  <c r="I2" i="1"/>
  <c r="F2" i="1"/>
  <c r="K85" i="1" l="1"/>
  <c r="H85" i="1"/>
  <c r="X85" i="1"/>
  <c r="V85" i="1"/>
</calcChain>
</file>

<file path=xl/sharedStrings.xml><?xml version="1.0" encoding="utf-8"?>
<sst xmlns="http://schemas.openxmlformats.org/spreadsheetml/2006/main" count="124" uniqueCount="84">
  <si>
    <t>Gemiddelde loonsom</t>
  </si>
  <si>
    <t>Grens middelgrote/grote werkgever</t>
  </si>
  <si>
    <t>Grens kleine/middelgrote werkgever</t>
  </si>
  <si>
    <t>WGA Vast</t>
  </si>
  <si>
    <t>WGA F</t>
  </si>
  <si>
    <t>ZW</t>
  </si>
  <si>
    <t>WGA</t>
  </si>
  <si>
    <t>gemiddeld percentage</t>
  </si>
  <si>
    <t>rekenpercentage</t>
  </si>
  <si>
    <t>gem. werkgeversrisico</t>
  </si>
  <si>
    <t>Algemene correctiefactor wg-risico</t>
  </si>
  <si>
    <t>minimumpremie (grote werkgever)</t>
  </si>
  <si>
    <t>maximumpremie (grote werkgever)</t>
  </si>
  <si>
    <t>maximumpremie (grote werkgever) sector 52</t>
  </si>
  <si>
    <t>Sector</t>
  </si>
  <si>
    <t>Agrarisch bedrijf</t>
  </si>
  <si>
    <t>Tabakverwerkende industrie</t>
  </si>
  <si>
    <t>Bouwbedrijf</t>
  </si>
  <si>
    <t>Baggerbedrijf</t>
  </si>
  <si>
    <t>Hout en emballage-industrie</t>
  </si>
  <si>
    <t>Timmerindustrie</t>
  </si>
  <si>
    <t>Meubel- en orgelbouwindustrie</t>
  </si>
  <si>
    <t>Groothandel in hout</t>
  </si>
  <si>
    <t>Grafische industrie</t>
  </si>
  <si>
    <t>Metaalindustrie</t>
  </si>
  <si>
    <t>Electrotechnische industrie</t>
  </si>
  <si>
    <t>Metaal- en technische bedrijfstakken</t>
  </si>
  <si>
    <t>Bakkerijen</t>
  </si>
  <si>
    <t>Suikerverwerkende industrie</t>
  </si>
  <si>
    <t>Slagersbedrijven</t>
  </si>
  <si>
    <t>Slagers overig</t>
  </si>
  <si>
    <t>Detailhandel en ambachten</t>
  </si>
  <si>
    <t>Reiniging</t>
  </si>
  <si>
    <t>Grootwinkelbedrijf</t>
  </si>
  <si>
    <t>Havenbedrijven</t>
  </si>
  <si>
    <t>Havenclassificeerders</t>
  </si>
  <si>
    <t>Binnenscheepvaart</t>
  </si>
  <si>
    <t>Visserij</t>
  </si>
  <si>
    <t>Koopvaardij</t>
  </si>
  <si>
    <t>Vervoer KLM</t>
  </si>
  <si>
    <t>Vervoer NS</t>
  </si>
  <si>
    <t>Vervoer Posterijen</t>
  </si>
  <si>
    <t>Taxivervoer</t>
  </si>
  <si>
    <t>Openbaar vervoer</t>
  </si>
  <si>
    <t>Besloten busvervoer</t>
  </si>
  <si>
    <t>Overig personenvervoer</t>
  </si>
  <si>
    <t>Overig goederenvervoer</t>
  </si>
  <si>
    <t>Horeca algemeen</t>
  </si>
  <si>
    <t>Horeca catering</t>
  </si>
  <si>
    <t>Gezondheid</t>
  </si>
  <si>
    <t>Banken</t>
  </si>
  <si>
    <t>Verzekeringswezen</t>
  </si>
  <si>
    <t>Uitgeverij</t>
  </si>
  <si>
    <t>Groothandel I</t>
  </si>
  <si>
    <t>Groothandel II</t>
  </si>
  <si>
    <t>Zakelijke Dienstverlening I</t>
  </si>
  <si>
    <t>Zakelijke Dienstverlening II</t>
  </si>
  <si>
    <t>Zakelijke Dienstverlening III</t>
  </si>
  <si>
    <t>Zuivelindustrie</t>
  </si>
  <si>
    <t>Textielindustrie</t>
  </si>
  <si>
    <t>Steen-, cement-, glas- en keramische industrie</t>
  </si>
  <si>
    <t>Chemische industrie</t>
  </si>
  <si>
    <t>Voedingsindustrie</t>
  </si>
  <si>
    <t>Algemene industrie</t>
  </si>
  <si>
    <t>Uitzendbedrijven</t>
  </si>
  <si>
    <t>Bewakingsondernemingen</t>
  </si>
  <si>
    <t>Culturele instellingen</t>
  </si>
  <si>
    <t>Overige takken van bedrijf en beroep</t>
  </si>
  <si>
    <t>Schildersbedrijf</t>
  </si>
  <si>
    <t>Stukadoorsbedrijf</t>
  </si>
  <si>
    <t>Dakdekkersbedrijf</t>
  </si>
  <si>
    <t>Mortelbedrijf</t>
  </si>
  <si>
    <t>Steenhouwersbedrijf</t>
  </si>
  <si>
    <t>Overheid, onderwijs en wetenschappen</t>
  </si>
  <si>
    <t>Overheid, rijk, politie en rechterlijke macht</t>
  </si>
  <si>
    <t>Overheid, defensie</t>
  </si>
  <si>
    <t>Overheid, provincies en gemeenten</t>
  </si>
  <si>
    <t>Overheid, openbare nutsbedrijven</t>
  </si>
  <si>
    <t>Overheid, overige instellingen</t>
  </si>
  <si>
    <t>Werk en (re)Integratie</t>
  </si>
  <si>
    <t>Railbouw</t>
  </si>
  <si>
    <t>Telecommunicatie</t>
  </si>
  <si>
    <t>Som</t>
  </si>
  <si>
    <t>Gemiddelde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</si>
</sst>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theme="0" tint="-0.249977111117893"/>
      </bottom>
      <diagonal/>
    </border>
    <border>
      <left style="thin">
        <color indexed="64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/>
      <right style="thin">
        <color indexed="64"/>
      </right>
      <top/>
      <bottom style="hair">
        <color theme="0" tint="-0.249977111117893"/>
      </bottom>
      <diagonal/>
    </border>
    <border>
      <left style="thin">
        <color indexed="64"/>
      </left>
      <right/>
      <top style="hair">
        <color theme="0" tint="-0.249977111117893"/>
      </top>
      <bottom/>
      <diagonal/>
    </border>
    <border>
      <left/>
      <right style="thin">
        <color indexed="64"/>
      </right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indexed="64"/>
      </right>
      <top style="hair">
        <color theme="0" tint="-0.24997711111789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/>
    <xf numFmtId="0" fontId="4" fillId="0" borderId="2" xfId="0" applyFont="1" applyBorder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/>
    <xf numFmtId="0" fontId="0" fillId="0" borderId="0" xfId="0" applyAlignment="1">
      <alignment horizontal="left"/>
    </xf>
    <xf numFmtId="164" fontId="0" fillId="0" borderId="1" xfId="1" applyNumberFormat="1" applyFont="1" applyBorder="1"/>
    <xf numFmtId="164" fontId="0" fillId="0" borderId="0" xfId="1" applyNumberFormat="1" applyFont="1" applyBorder="1"/>
    <xf numFmtId="164" fontId="0" fillId="0" borderId="2" xfId="1" applyNumberFormat="1" applyFont="1" applyBorder="1"/>
    <xf numFmtId="164" fontId="0" fillId="0" borderId="0" xfId="1" applyNumberFormat="1" applyFont="1"/>
    <xf numFmtId="164" fontId="0" fillId="0" borderId="3" xfId="1" applyNumberFormat="1" applyFont="1" applyBorder="1"/>
    <xf numFmtId="3" fontId="0" fillId="0" borderId="1" xfId="0" applyNumberFormat="1" applyBorder="1"/>
    <xf numFmtId="164" fontId="0" fillId="0" borderId="2" xfId="0" applyNumberFormat="1" applyBorder="1"/>
    <xf numFmtId="164" fontId="0" fillId="0" borderId="1" xfId="1" applyNumberFormat="1" applyFont="1" applyBorder="1" applyAlignment="1">
      <alignment horizontal="left"/>
    </xf>
    <xf numFmtId="164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4" fontId="0" fillId="0" borderId="4" xfId="1" applyNumberFormat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0" xfId="0" applyAlignment="1">
      <alignment horizontal="left" wrapText="1"/>
    </xf>
    <xf numFmtId="10" fontId="0" fillId="0" borderId="1" xfId="0" applyNumberFormat="1" applyBorder="1"/>
    <xf numFmtId="10" fontId="0" fillId="0" borderId="1" xfId="0" applyNumberFormat="1" applyBorder="1" applyAlignment="1">
      <alignment horizontal="right"/>
    </xf>
    <xf numFmtId="10" fontId="0" fillId="0" borderId="5" xfId="0" applyNumberFormat="1" applyBorder="1" applyAlignment="1">
      <alignment horizontal="right"/>
    </xf>
    <xf numFmtId="10" fontId="0" fillId="0" borderId="6" xfId="0" applyNumberFormat="1" applyBorder="1" applyAlignment="1">
      <alignment horizontal="right"/>
    </xf>
    <xf numFmtId="10" fontId="0" fillId="0" borderId="0" xfId="0" applyNumberFormat="1" applyAlignment="1">
      <alignment horizontal="right"/>
    </xf>
    <xf numFmtId="10" fontId="0" fillId="0" borderId="2" xfId="0" applyNumberFormat="1" applyBorder="1" applyAlignment="1">
      <alignment horizontal="right"/>
    </xf>
    <xf numFmtId="10" fontId="0" fillId="0" borderId="1" xfId="0" applyNumberFormat="1" applyBorder="1" applyAlignment="1">
      <alignment horizontal="right" wrapText="1"/>
    </xf>
    <xf numFmtId="10" fontId="0" fillId="0" borderId="2" xfId="0" applyNumberFormat="1" applyBorder="1" applyAlignment="1">
      <alignment horizontal="right" wrapText="1"/>
    </xf>
    <xf numFmtId="10" fontId="0" fillId="0" borderId="7" xfId="0" applyNumberFormat="1" applyBorder="1"/>
    <xf numFmtId="10" fontId="0" fillId="0" borderId="7" xfId="0" applyNumberFormat="1" applyBorder="1" applyAlignment="1">
      <alignment horizontal="right"/>
    </xf>
    <xf numFmtId="10" fontId="0" fillId="0" borderId="8" xfId="0" applyNumberFormat="1" applyBorder="1" applyAlignment="1">
      <alignment horizontal="right"/>
    </xf>
    <xf numFmtId="10" fontId="0" fillId="0" borderId="9" xfId="0" applyNumberFormat="1" applyBorder="1" applyAlignment="1">
      <alignment horizontal="right"/>
    </xf>
    <xf numFmtId="10" fontId="0" fillId="0" borderId="10" xfId="0" applyNumberFormat="1" applyBorder="1" applyAlignment="1">
      <alignment horizontal="right"/>
    </xf>
    <xf numFmtId="10" fontId="0" fillId="0" borderId="2" xfId="2" applyNumberFormat="1" applyFont="1" applyBorder="1" applyAlignment="1">
      <alignment horizontal="right" wrapText="1"/>
    </xf>
    <xf numFmtId="10" fontId="0" fillId="0" borderId="4" xfId="0" applyNumberFormat="1" applyBorder="1"/>
    <xf numFmtId="10" fontId="0" fillId="0" borderId="4" xfId="0" applyNumberFormat="1" applyBorder="1" applyAlignment="1">
      <alignment horizontal="right"/>
    </xf>
    <xf numFmtId="2" fontId="0" fillId="0" borderId="3" xfId="0" applyNumberFormat="1" applyBorder="1"/>
    <xf numFmtId="2" fontId="0" fillId="0" borderId="3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2" xfId="0" applyNumberFormat="1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2" xfId="0" applyBorder="1" applyAlignment="1">
      <alignment horizontal="right" wrapText="1"/>
    </xf>
    <xf numFmtId="43" fontId="0" fillId="0" borderId="2" xfId="1" applyFont="1" applyBorder="1" applyAlignment="1">
      <alignment horizontal="right" wrapText="1"/>
    </xf>
    <xf numFmtId="43" fontId="0" fillId="0" borderId="1" xfId="0" applyNumberFormat="1" applyBorder="1" applyAlignment="1">
      <alignment horizontal="right" wrapText="1"/>
    </xf>
    <xf numFmtId="43" fontId="0" fillId="0" borderId="2" xfId="0" applyNumberFormat="1" applyBorder="1" applyAlignment="1">
      <alignment horizontal="right" wrapText="1"/>
    </xf>
    <xf numFmtId="10" fontId="0" fillId="0" borderId="3" xfId="0" applyNumberFormat="1" applyBorder="1"/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10" xfId="0" applyBorder="1" applyAlignment="1">
      <alignment horizontal="right"/>
    </xf>
    <xf numFmtId="10" fontId="0" fillId="0" borderId="1" xfId="2" applyNumberFormat="1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0" fontId="0" fillId="0" borderId="3" xfId="0" applyNumberForma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2" xfId="2" applyNumberFormat="1" applyFont="1" applyBorder="1"/>
    <xf numFmtId="10" fontId="5" fillId="0" borderId="1" xfId="2" applyNumberFormat="1" applyFont="1" applyBorder="1" applyAlignment="1">
      <alignment vertical="center"/>
    </xf>
    <xf numFmtId="10" fontId="5" fillId="0" borderId="2" xfId="2" applyNumberFormat="1" applyFont="1" applyBorder="1" applyAlignment="1">
      <alignment vertical="center"/>
    </xf>
    <xf numFmtId="10" fontId="0" fillId="0" borderId="1" xfId="2" applyNumberFormat="1" applyFont="1" applyBorder="1" applyAlignment="1">
      <alignment horizontal="left" wrapText="1"/>
    </xf>
    <xf numFmtId="10" fontId="0" fillId="0" borderId="2" xfId="2" applyNumberFormat="1" applyFont="1" applyBorder="1" applyAlignment="1">
      <alignment horizontal="left" wrapText="1"/>
    </xf>
    <xf numFmtId="10" fontId="0" fillId="0" borderId="4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10" fontId="0" fillId="0" borderId="1" xfId="2" applyNumberFormat="1" applyFont="1" applyBorder="1" applyAlignment="1">
      <alignment horizontal="left"/>
    </xf>
    <xf numFmtId="10" fontId="0" fillId="0" borderId="2" xfId="2" applyNumberFormat="1" applyFont="1" applyBorder="1" applyAlignment="1">
      <alignment horizontal="left"/>
    </xf>
    <xf numFmtId="0" fontId="0" fillId="0" borderId="0" xfId="0" applyAlignment="1">
      <alignment horizontal="right" wrapText="1"/>
    </xf>
    <xf numFmtId="10" fontId="0" fillId="0" borderId="0" xfId="0" applyNumberFormat="1"/>
    <xf numFmtId="10" fontId="0" fillId="0" borderId="2" xfId="0" applyNumberFormat="1" applyBorder="1"/>
    <xf numFmtId="0" fontId="0" fillId="0" borderId="0" xfId="0" applyAlignment="1">
      <alignment horizontal="right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173FB-B708-4395-868E-68DAFB0526E4}">
  <dimension ref="A1:AE88"/>
  <sheetViews>
    <sheetView tabSelected="1" topLeftCell="I1" workbookViewId="0">
      <selection activeCell="AD11" sqref="AD11"/>
    </sheetView>
  </sheetViews>
  <sheetFormatPr defaultColWidth="9.109375" defaultRowHeight="14.4" x14ac:dyDescent="0.3"/>
  <cols>
    <col min="1" max="1" width="3.44140625" customWidth="1"/>
    <col min="2" max="2" width="48" bestFit="1" customWidth="1"/>
    <col min="3" max="3" width="9.33203125" bestFit="1" customWidth="1"/>
    <col min="4" max="4" width="10" style="1" bestFit="1" customWidth="1"/>
    <col min="5" max="5" width="10.88671875" style="1" bestFit="1" customWidth="1"/>
    <col min="6" max="6" width="7.6640625" bestFit="1" customWidth="1"/>
    <col min="7" max="7" width="7.6640625" style="2" bestFit="1" customWidth="1"/>
    <col min="8" max="8" width="10.88671875" bestFit="1" customWidth="1"/>
    <col min="9" max="10" width="7.6640625" bestFit="1" customWidth="1"/>
    <col min="11" max="11" width="10.6640625" style="1" customWidth="1"/>
    <col min="12" max="12" width="7.6640625" bestFit="1" customWidth="1"/>
    <col min="13" max="13" width="7.6640625" style="2" bestFit="1" customWidth="1"/>
    <col min="14" max="14" width="10.88671875" style="1" bestFit="1" customWidth="1"/>
    <col min="15" max="15" width="7.6640625" style="2" bestFit="1" customWidth="1"/>
    <col min="16" max="16" width="9.88671875" style="1" customWidth="1"/>
    <col min="17" max="17" width="7.6640625" style="2" bestFit="1" customWidth="1"/>
    <col min="18" max="18" width="9.88671875" style="1" bestFit="1" customWidth="1"/>
    <col min="19" max="19" width="7.6640625" style="2" bestFit="1" customWidth="1"/>
    <col min="20" max="20" width="10.88671875" style="1" customWidth="1"/>
    <col min="21" max="21" width="7.6640625" style="2" bestFit="1" customWidth="1"/>
    <col min="22" max="22" width="10.88671875" style="1" bestFit="1" customWidth="1"/>
    <col min="23" max="23" width="7.6640625" style="2" bestFit="1" customWidth="1"/>
    <col min="24" max="24" width="10.88671875" style="1" bestFit="1" customWidth="1"/>
    <col min="25" max="25" width="7.6640625" style="2" bestFit="1" customWidth="1"/>
    <col min="26" max="26" width="10.88671875" style="1" bestFit="1" customWidth="1"/>
    <col min="27" max="27" width="7.6640625" style="2" bestFit="1" customWidth="1"/>
    <col min="28" max="28" width="10.88671875" style="1" bestFit="1" customWidth="1"/>
    <col min="29" max="29" width="7.6640625" style="2" bestFit="1" customWidth="1"/>
    <col min="30" max="30" width="10.88671875" style="1" bestFit="1" customWidth="1"/>
    <col min="31" max="31" width="7.6640625" style="2" bestFit="1" customWidth="1"/>
  </cols>
  <sheetData>
    <row r="1" spans="1:31" s="11" customFormat="1" x14ac:dyDescent="0.3">
      <c r="A1" s="3" t="str">
        <f>"Overzicht premies en parameters"</f>
        <v>Overzicht premies en parameters</v>
      </c>
      <c r="B1" s="4"/>
      <c r="C1" s="5">
        <v>2012</v>
      </c>
      <c r="D1" s="5">
        <v>2013</v>
      </c>
      <c r="E1" s="5">
        <v>2014</v>
      </c>
      <c r="F1" s="4"/>
      <c r="G1" s="6"/>
      <c r="H1" s="4">
        <v>2015</v>
      </c>
      <c r="I1" s="4"/>
      <c r="J1" s="4"/>
      <c r="K1" s="7">
        <v>2016</v>
      </c>
      <c r="L1" s="4"/>
      <c r="M1" s="6"/>
      <c r="N1" s="5">
        <v>2017</v>
      </c>
      <c r="O1" s="6"/>
      <c r="P1" s="5">
        <v>2018</v>
      </c>
      <c r="Q1" s="8"/>
      <c r="R1" s="5">
        <v>2019</v>
      </c>
      <c r="S1" s="6"/>
      <c r="T1" s="9">
        <v>2020</v>
      </c>
      <c r="U1" s="10"/>
      <c r="V1" s="9">
        <v>2021</v>
      </c>
      <c r="W1" s="10"/>
      <c r="X1" s="9">
        <v>2022</v>
      </c>
      <c r="Y1" s="10"/>
      <c r="Z1" s="9">
        <v>2023</v>
      </c>
      <c r="AA1" s="10"/>
      <c r="AB1" s="9">
        <v>2024</v>
      </c>
      <c r="AC1" s="10"/>
      <c r="AD1" s="9">
        <v>2025</v>
      </c>
      <c r="AE1" s="10"/>
    </row>
    <row r="2" spans="1:31" x14ac:dyDescent="0.3">
      <c r="A2" s="12" t="s">
        <v>0</v>
      </c>
      <c r="B2" s="12"/>
      <c r="C2" s="13">
        <v>30300</v>
      </c>
      <c r="D2" s="13">
        <v>30300</v>
      </c>
      <c r="E2" s="13">
        <v>30700</v>
      </c>
      <c r="F2" s="14">
        <f>E2-D2</f>
        <v>400</v>
      </c>
      <c r="G2" s="15"/>
      <c r="H2" s="14">
        <v>31400</v>
      </c>
      <c r="I2" s="16">
        <f>H2-E2</f>
        <v>700</v>
      </c>
      <c r="J2" s="16"/>
      <c r="K2" s="17">
        <v>31900</v>
      </c>
      <c r="L2" s="14">
        <f>K2-H2</f>
        <v>500</v>
      </c>
      <c r="M2" s="15"/>
      <c r="N2" s="13">
        <v>32200</v>
      </c>
      <c r="O2" s="15">
        <f>N2-K2</f>
        <v>300</v>
      </c>
      <c r="P2" s="18">
        <v>32800</v>
      </c>
      <c r="Q2" s="19">
        <f>P2-N2</f>
        <v>600</v>
      </c>
      <c r="R2" s="18">
        <v>33100</v>
      </c>
      <c r="S2" s="19">
        <f>R2-P2</f>
        <v>300</v>
      </c>
      <c r="T2" s="20">
        <v>33700</v>
      </c>
      <c r="U2" s="19">
        <f>T2-R2</f>
        <v>600</v>
      </c>
      <c r="V2" s="20">
        <v>34600</v>
      </c>
      <c r="W2" s="19">
        <f>V2-T2</f>
        <v>900</v>
      </c>
      <c r="X2" s="20">
        <v>35300</v>
      </c>
      <c r="Y2" s="21">
        <f>X2-V2</f>
        <v>700</v>
      </c>
      <c r="Z2" s="20">
        <v>36200</v>
      </c>
      <c r="AA2" s="21">
        <f>Z2-X2</f>
        <v>900</v>
      </c>
      <c r="AB2" s="20">
        <v>37700</v>
      </c>
      <c r="AC2" s="21">
        <f>AB2-Z2</f>
        <v>1500</v>
      </c>
      <c r="AD2" s="20">
        <v>39600</v>
      </c>
      <c r="AE2" s="21">
        <f>AD2-AB2</f>
        <v>1900</v>
      </c>
    </row>
    <row r="3" spans="1:31" x14ac:dyDescent="0.3">
      <c r="A3" s="12" t="s">
        <v>1</v>
      </c>
      <c r="B3" s="12"/>
      <c r="C3" s="13">
        <v>757500</v>
      </c>
      <c r="D3" s="13">
        <v>757500</v>
      </c>
      <c r="E3" s="13">
        <f>E2*100</f>
        <v>3070000</v>
      </c>
      <c r="F3" s="14"/>
      <c r="G3" s="15"/>
      <c r="H3" s="14">
        <f>H2*100</f>
        <v>3140000</v>
      </c>
      <c r="I3" s="16"/>
      <c r="J3" s="16"/>
      <c r="K3" s="23">
        <f>K2*100</f>
        <v>3190000</v>
      </c>
      <c r="L3" s="14"/>
      <c r="M3" s="15"/>
      <c r="N3" s="13">
        <f>N2*100</f>
        <v>3220000</v>
      </c>
      <c r="O3" s="15"/>
      <c r="P3" s="18">
        <f>P2*100</f>
        <v>3280000</v>
      </c>
      <c r="R3" s="18">
        <f>R2*100</f>
        <v>3310000</v>
      </c>
      <c r="T3" s="20">
        <f>T2*100</f>
        <v>3370000</v>
      </c>
      <c r="U3" s="22"/>
      <c r="V3" s="20">
        <f>V2*100</f>
        <v>3460000</v>
      </c>
      <c r="W3" s="22"/>
      <c r="X3" s="20">
        <f>X2*100</f>
        <v>3530000</v>
      </c>
      <c r="Y3" s="22"/>
      <c r="Z3" s="20">
        <f>Z2*100</f>
        <v>3620000</v>
      </c>
      <c r="AA3" s="22"/>
      <c r="AB3" s="20">
        <f>AB2*100</f>
        <v>3770000</v>
      </c>
      <c r="AC3" s="22"/>
      <c r="AD3" s="20">
        <f>AD2*100</f>
        <v>3960000</v>
      </c>
      <c r="AE3" s="22"/>
    </row>
    <row r="4" spans="1:31" x14ac:dyDescent="0.3">
      <c r="A4" s="12" t="s">
        <v>2</v>
      </c>
      <c r="B4" s="12"/>
      <c r="C4" s="13">
        <f>C2*10</f>
        <v>303000</v>
      </c>
      <c r="D4" s="13">
        <f>D2*10</f>
        <v>303000</v>
      </c>
      <c r="E4" s="13">
        <f>E2*10</f>
        <v>307000</v>
      </c>
      <c r="F4" s="14"/>
      <c r="G4" s="15"/>
      <c r="H4" s="14">
        <f>H2*10</f>
        <v>314000</v>
      </c>
      <c r="I4" s="16"/>
      <c r="J4" s="16"/>
      <c r="K4" s="23">
        <v>319000</v>
      </c>
      <c r="L4" s="14"/>
      <c r="M4" s="15"/>
      <c r="N4" s="13">
        <f>N2*10</f>
        <v>322000</v>
      </c>
      <c r="O4" s="15"/>
      <c r="P4" s="18">
        <f>P2*10</f>
        <v>328000</v>
      </c>
      <c r="R4" s="18">
        <f>R2*10</f>
        <v>331000</v>
      </c>
      <c r="T4" s="20">
        <f>T2*10</f>
        <v>337000</v>
      </c>
      <c r="U4" s="22"/>
      <c r="V4" s="20">
        <f>V2*10</f>
        <v>346000</v>
      </c>
      <c r="W4" s="22"/>
      <c r="X4" s="20">
        <f>X2*25</f>
        <v>882500</v>
      </c>
      <c r="Y4" s="22"/>
      <c r="Z4" s="20">
        <f>Z2*25</f>
        <v>905000</v>
      </c>
      <c r="AA4" s="22"/>
      <c r="AB4" s="20">
        <f>AB2*25</f>
        <v>942500</v>
      </c>
      <c r="AC4" s="22"/>
      <c r="AD4" s="20">
        <f>AD2*25</f>
        <v>990000</v>
      </c>
      <c r="AE4" s="22"/>
    </row>
    <row r="5" spans="1:31" x14ac:dyDescent="0.3">
      <c r="A5" s="24"/>
      <c r="B5" s="24"/>
      <c r="C5" s="1"/>
      <c r="T5" s="25"/>
      <c r="U5" s="26"/>
      <c r="V5" s="25"/>
      <c r="W5" s="26"/>
      <c r="X5" s="27"/>
      <c r="Y5" s="26"/>
      <c r="Z5" s="25"/>
      <c r="AA5" s="26"/>
      <c r="AB5" s="25"/>
      <c r="AC5" s="26"/>
      <c r="AD5" s="25"/>
      <c r="AE5" s="26"/>
    </row>
    <row r="6" spans="1:31" ht="14.25" customHeight="1" x14ac:dyDescent="0.3">
      <c r="A6" s="28"/>
      <c r="B6" s="29"/>
      <c r="C6" s="30" t="s">
        <v>3</v>
      </c>
      <c r="D6" s="30" t="s">
        <v>3</v>
      </c>
      <c r="E6" s="30" t="s">
        <v>3</v>
      </c>
      <c r="F6" s="29" t="s">
        <v>4</v>
      </c>
      <c r="G6" s="31" t="s">
        <v>5</v>
      </c>
      <c r="H6" s="29" t="s">
        <v>3</v>
      </c>
      <c r="I6" s="29" t="s">
        <v>4</v>
      </c>
      <c r="J6" s="29" t="s">
        <v>5</v>
      </c>
      <c r="K6" s="30" t="s">
        <v>3</v>
      </c>
      <c r="L6" s="29" t="s">
        <v>4</v>
      </c>
      <c r="M6" s="31" t="s">
        <v>5</v>
      </c>
      <c r="N6" s="30" t="s">
        <v>6</v>
      </c>
      <c r="O6" s="31" t="s">
        <v>5</v>
      </c>
      <c r="P6" s="30" t="s">
        <v>6</v>
      </c>
      <c r="Q6" s="31" t="s">
        <v>5</v>
      </c>
      <c r="R6" s="30" t="s">
        <v>6</v>
      </c>
      <c r="S6" s="31" t="s">
        <v>5</v>
      </c>
      <c r="T6" s="30" t="s">
        <v>6</v>
      </c>
      <c r="U6" s="31" t="s">
        <v>5</v>
      </c>
      <c r="V6" s="30" t="s">
        <v>6</v>
      </c>
      <c r="W6" s="31" t="s">
        <v>5</v>
      </c>
      <c r="X6" s="30" t="s">
        <v>6</v>
      </c>
      <c r="Y6" s="31" t="s">
        <v>5</v>
      </c>
      <c r="Z6" s="30" t="s">
        <v>6</v>
      </c>
      <c r="AA6" s="31" t="s">
        <v>5</v>
      </c>
      <c r="AB6" s="30" t="s">
        <v>6</v>
      </c>
      <c r="AC6" s="31" t="s">
        <v>5</v>
      </c>
      <c r="AD6" s="30" t="s">
        <v>6</v>
      </c>
      <c r="AE6" s="31" t="s">
        <v>5</v>
      </c>
    </row>
    <row r="7" spans="1:31" x14ac:dyDescent="0.3">
      <c r="A7" s="12" t="s">
        <v>7</v>
      </c>
      <c r="B7" s="32"/>
      <c r="C7" s="33">
        <v>5.1999999999999998E-3</v>
      </c>
      <c r="D7" s="33">
        <v>5.1999999999999998E-3</v>
      </c>
      <c r="E7" s="34">
        <v>4.8999999999999998E-3</v>
      </c>
      <c r="F7" s="35">
        <v>1.6999999999999999E-3</v>
      </c>
      <c r="G7" s="36">
        <v>3.0999999999999999E-3</v>
      </c>
      <c r="H7" s="37">
        <v>4.7999999999999996E-3</v>
      </c>
      <c r="I7" s="35">
        <v>2.3999999999999998E-3</v>
      </c>
      <c r="J7" s="35">
        <v>3.5000000000000001E-3</v>
      </c>
      <c r="K7" s="34">
        <v>4.7000000000000002E-3</v>
      </c>
      <c r="L7" s="35">
        <v>2.3999999999999998E-3</v>
      </c>
      <c r="M7" s="36">
        <v>3.5999999999999999E-3</v>
      </c>
      <c r="N7" s="34">
        <v>7.4000000000000003E-3</v>
      </c>
      <c r="O7" s="38">
        <v>3.5000000000000001E-3</v>
      </c>
      <c r="P7" s="34">
        <v>7.4999999999999997E-3</v>
      </c>
      <c r="Q7" s="38">
        <v>4.1000000000000003E-3</v>
      </c>
      <c r="R7" s="34">
        <v>7.4999999999999997E-3</v>
      </c>
      <c r="S7" s="38">
        <v>4.3E-3</v>
      </c>
      <c r="T7" s="39">
        <v>7.6E-3</v>
      </c>
      <c r="U7" s="40">
        <v>5.1999999999999998E-3</v>
      </c>
      <c r="V7" s="39">
        <v>7.7999999999999996E-3</v>
      </c>
      <c r="W7" s="40">
        <v>5.7999999999999996E-3</v>
      </c>
      <c r="X7" s="39">
        <v>8.3999999999999995E-3</v>
      </c>
      <c r="Y7" s="40">
        <v>6.7999999999999996E-3</v>
      </c>
      <c r="Z7" s="39">
        <v>8.6999999999999994E-3</v>
      </c>
      <c r="AA7" s="40">
        <v>6.6E-3</v>
      </c>
      <c r="AB7" s="39">
        <v>7.7000000000000002E-3</v>
      </c>
      <c r="AC7" s="40">
        <v>4.4999999999999997E-3</v>
      </c>
      <c r="AD7" s="39">
        <v>8.3000000000000001E-3</v>
      </c>
      <c r="AE7" s="40">
        <v>5.0000000000000001E-3</v>
      </c>
    </row>
    <row r="8" spans="1:31" x14ac:dyDescent="0.3">
      <c r="A8" s="12" t="s">
        <v>8</v>
      </c>
      <c r="B8" s="32"/>
      <c r="C8" s="41">
        <v>5.4999999999999997E-3</v>
      </c>
      <c r="D8" s="41">
        <v>5.4000000000000003E-3</v>
      </c>
      <c r="E8" s="42">
        <v>5.1000000000000004E-3</v>
      </c>
      <c r="F8" s="35">
        <v>1.8E-3</v>
      </c>
      <c r="G8" s="43">
        <v>3.3999999999999998E-3</v>
      </c>
      <c r="H8" s="44">
        <v>5.0000000000000001E-3</v>
      </c>
      <c r="I8" s="35">
        <v>2.5000000000000001E-3</v>
      </c>
      <c r="J8" s="45">
        <v>4.0000000000000001E-3</v>
      </c>
      <c r="K8" s="42">
        <v>4.7999999999999996E-3</v>
      </c>
      <c r="L8" s="35">
        <v>2.5000000000000001E-3</v>
      </c>
      <c r="M8" s="43">
        <v>3.8999999999999998E-3</v>
      </c>
      <c r="N8" s="34">
        <v>7.6E-3</v>
      </c>
      <c r="O8" s="38">
        <v>4.0000000000000001E-3</v>
      </c>
      <c r="P8" s="34">
        <v>7.7000000000000002E-3</v>
      </c>
      <c r="Q8" s="38">
        <v>4.4999999999999997E-3</v>
      </c>
      <c r="R8" s="34">
        <v>7.7000000000000002E-3</v>
      </c>
      <c r="S8" s="38">
        <v>4.7000000000000002E-3</v>
      </c>
      <c r="T8" s="39"/>
      <c r="U8" s="46"/>
      <c r="V8" s="39"/>
      <c r="W8" s="46"/>
      <c r="X8" s="39"/>
      <c r="Y8" s="46"/>
      <c r="Z8" s="39"/>
      <c r="AA8" s="46"/>
      <c r="AB8" s="39"/>
      <c r="AC8" s="46"/>
      <c r="AD8" s="39"/>
      <c r="AE8" s="46"/>
    </row>
    <row r="9" spans="1:31" x14ac:dyDescent="0.3">
      <c r="A9" s="12" t="s">
        <v>9</v>
      </c>
      <c r="B9" s="32"/>
      <c r="C9" s="47">
        <v>2.2000000000000001E-3</v>
      </c>
      <c r="D9" s="47">
        <v>2.3E-3</v>
      </c>
      <c r="E9" s="48">
        <v>2.7000000000000001E-3</v>
      </c>
      <c r="F9" s="45">
        <v>2.0000000000000001E-4</v>
      </c>
      <c r="G9" s="43">
        <v>1E-3</v>
      </c>
      <c r="H9" s="45">
        <v>2.8E-3</v>
      </c>
      <c r="I9" s="45">
        <v>5.9999999999999995E-4</v>
      </c>
      <c r="J9" s="45">
        <v>2.2000000000000001E-3</v>
      </c>
      <c r="K9" s="48">
        <v>2.7000000000000001E-3</v>
      </c>
      <c r="L9" s="45">
        <v>8.9999999999999998E-4</v>
      </c>
      <c r="M9" s="43">
        <v>2.3E-3</v>
      </c>
      <c r="N9" s="34">
        <v>3.8999999999999998E-3</v>
      </c>
      <c r="O9" s="38">
        <v>2.2000000000000001E-3</v>
      </c>
      <c r="P9" s="34">
        <v>4.1000000000000003E-3</v>
      </c>
      <c r="Q9" s="38">
        <v>2.3999999999999998E-3</v>
      </c>
      <c r="R9" s="34">
        <v>4.1000000000000003E-3</v>
      </c>
      <c r="S9" s="38">
        <v>2.5999999999999999E-3</v>
      </c>
      <c r="T9" s="39">
        <v>4.7999999999999996E-3</v>
      </c>
      <c r="U9" s="40">
        <v>3.2000000000000002E-3</v>
      </c>
      <c r="V9" s="39">
        <v>5.1999999999999998E-3</v>
      </c>
      <c r="W9" s="40">
        <v>3.5000000000000001E-3</v>
      </c>
      <c r="X9" s="39">
        <v>5.5999999999999999E-3</v>
      </c>
      <c r="Y9" s="40">
        <v>3.8999999999999998E-3</v>
      </c>
      <c r="Z9" s="39">
        <v>5.8999999999999999E-3</v>
      </c>
      <c r="AA9" s="40">
        <v>4.1999999999999997E-3</v>
      </c>
      <c r="AB9" s="39">
        <v>5.8999999999999999E-3</v>
      </c>
      <c r="AC9" s="40">
        <v>2.5999999999999999E-3</v>
      </c>
      <c r="AD9" s="39">
        <v>6.1999999999999998E-3</v>
      </c>
      <c r="AE9" s="40">
        <v>2.7000000000000001E-3</v>
      </c>
    </row>
    <row r="10" spans="1:31" x14ac:dyDescent="0.3">
      <c r="A10" s="12" t="s">
        <v>10</v>
      </c>
      <c r="B10" s="32"/>
      <c r="C10" s="49">
        <v>1.9</v>
      </c>
      <c r="D10" s="49">
        <v>1.78</v>
      </c>
      <c r="E10" s="50">
        <f>ROUND(SUM(E8-E11)/E9,2)</f>
        <v>1.44</v>
      </c>
      <c r="F10" s="51">
        <f>IF((F8-F11)/F9&gt;2,2,(F8-F11)/F9)</f>
        <v>2</v>
      </c>
      <c r="G10" s="52">
        <v>2</v>
      </c>
      <c r="H10" s="53">
        <f>ROUND(SUM(H8-H11)/H9,2)</f>
        <v>1.36</v>
      </c>
      <c r="I10" s="53">
        <f>IF((I8-I11)/I9&gt;2,2,(I8-I11)/I9)</f>
        <v>2</v>
      </c>
      <c r="J10" s="54">
        <v>1.42</v>
      </c>
      <c r="K10" s="50">
        <v>1.34</v>
      </c>
      <c r="L10" s="51">
        <v>2</v>
      </c>
      <c r="M10" s="52">
        <v>1.3</v>
      </c>
      <c r="N10" s="55">
        <f t="shared" ref="N10:S10" si="0">ROUND(SUM(N8-0.25*N7)/N9,2)</f>
        <v>1.47</v>
      </c>
      <c r="O10" s="56">
        <f t="shared" si="0"/>
        <v>1.42</v>
      </c>
      <c r="P10" s="55">
        <f t="shared" si="0"/>
        <v>1.42</v>
      </c>
      <c r="Q10" s="56">
        <f t="shared" si="0"/>
        <v>1.45</v>
      </c>
      <c r="R10" s="55">
        <f t="shared" si="0"/>
        <v>1.42</v>
      </c>
      <c r="S10" s="56">
        <f t="shared" si="0"/>
        <v>1.39</v>
      </c>
      <c r="T10" s="57">
        <v>1.18</v>
      </c>
      <c r="U10" s="58">
        <v>1.21</v>
      </c>
      <c r="V10" s="57">
        <v>1.1200000000000001</v>
      </c>
      <c r="W10" s="58">
        <v>1.24</v>
      </c>
      <c r="X10" s="57">
        <v>1.1200000000000001</v>
      </c>
      <c r="Y10" s="58">
        <v>1.3</v>
      </c>
      <c r="Z10" s="57">
        <v>1.1100000000000001</v>
      </c>
      <c r="AA10" s="58">
        <v>1.17</v>
      </c>
      <c r="AB10" s="57">
        <v>0.98</v>
      </c>
      <c r="AC10" s="59">
        <v>1.3</v>
      </c>
      <c r="AD10" s="60">
        <v>1.01</v>
      </c>
      <c r="AE10" s="61">
        <v>1.39</v>
      </c>
    </row>
    <row r="11" spans="1:31" x14ac:dyDescent="0.3">
      <c r="A11" s="12" t="s">
        <v>11</v>
      </c>
      <c r="B11" s="32"/>
      <c r="C11" s="62">
        <f>FLOOR(0.25*C7,0.0001)</f>
        <v>1.3000000000000002E-3</v>
      </c>
      <c r="D11" s="62">
        <f t="shared" ref="D11:S11" si="1">FLOOR(0.25*D7,0.0001)</f>
        <v>1.3000000000000002E-3</v>
      </c>
      <c r="E11" s="48">
        <f t="shared" si="1"/>
        <v>1.2000000000000001E-3</v>
      </c>
      <c r="F11" s="45">
        <f t="shared" si="1"/>
        <v>4.0000000000000002E-4</v>
      </c>
      <c r="G11" s="43">
        <f t="shared" si="1"/>
        <v>6.9999999999999999E-4</v>
      </c>
      <c r="H11" s="37">
        <f t="shared" si="1"/>
        <v>1.2000000000000001E-3</v>
      </c>
      <c r="I11" s="37">
        <f t="shared" si="1"/>
        <v>6.0000000000000006E-4</v>
      </c>
      <c r="J11" s="38">
        <f t="shared" si="1"/>
        <v>8.0000000000000004E-4</v>
      </c>
      <c r="K11" s="48">
        <f t="shared" si="1"/>
        <v>1.1000000000000001E-3</v>
      </c>
      <c r="L11" s="45">
        <f t="shared" si="1"/>
        <v>6.0000000000000006E-4</v>
      </c>
      <c r="M11" s="43">
        <f t="shared" si="1"/>
        <v>9.0000000000000008E-4</v>
      </c>
      <c r="N11" s="34">
        <f t="shared" si="1"/>
        <v>1.8000000000000002E-3</v>
      </c>
      <c r="O11" s="38">
        <f t="shared" si="1"/>
        <v>8.0000000000000004E-4</v>
      </c>
      <c r="P11" s="34">
        <f t="shared" si="1"/>
        <v>1.8000000000000002E-3</v>
      </c>
      <c r="Q11" s="38">
        <f t="shared" si="1"/>
        <v>1E-3</v>
      </c>
      <c r="R11" s="34">
        <f t="shared" si="1"/>
        <v>1.8000000000000002E-3</v>
      </c>
      <c r="S11" s="38">
        <f t="shared" si="1"/>
        <v>1E-3</v>
      </c>
      <c r="T11" s="39">
        <v>1.9E-3</v>
      </c>
      <c r="U11" s="40">
        <v>1.2999999999999999E-3</v>
      </c>
      <c r="V11" s="39">
        <v>1.9E-3</v>
      </c>
      <c r="W11" s="40">
        <v>1.4E-3</v>
      </c>
      <c r="X11" s="39">
        <v>2.0999999999999999E-3</v>
      </c>
      <c r="Y11" s="40">
        <v>1.6999999999999999E-3</v>
      </c>
      <c r="Z11" s="39">
        <v>2.0999999999999999E-3</v>
      </c>
      <c r="AA11" s="40">
        <v>1.6000000000000001E-3</v>
      </c>
      <c r="AB11" s="39">
        <v>1.9E-3</v>
      </c>
      <c r="AC11" s="40">
        <v>1.1000000000000001E-3</v>
      </c>
      <c r="AD11" s="39">
        <v>2E-3</v>
      </c>
      <c r="AE11" s="40">
        <v>1.1999999999999999E-3</v>
      </c>
    </row>
    <row r="12" spans="1:31" x14ac:dyDescent="0.3">
      <c r="A12" s="12" t="s">
        <v>12</v>
      </c>
      <c r="B12" s="32"/>
      <c r="C12" s="33">
        <f>4*C7</f>
        <v>2.0799999999999999E-2</v>
      </c>
      <c r="D12" s="33">
        <f t="shared" ref="D12:K12" si="2">4*D7</f>
        <v>2.0799999999999999E-2</v>
      </c>
      <c r="E12" s="34">
        <f t="shared" si="2"/>
        <v>1.9599999999999999E-2</v>
      </c>
      <c r="F12" s="45">
        <f t="shared" si="2"/>
        <v>6.7999999999999996E-3</v>
      </c>
      <c r="G12" s="43">
        <f t="shared" si="2"/>
        <v>1.24E-2</v>
      </c>
      <c r="H12" s="35">
        <f t="shared" si="2"/>
        <v>1.9199999999999998E-2</v>
      </c>
      <c r="I12" s="35">
        <f t="shared" si="2"/>
        <v>9.5999999999999992E-3</v>
      </c>
      <c r="J12" s="36">
        <f t="shared" si="2"/>
        <v>1.4E-2</v>
      </c>
      <c r="K12" s="34">
        <f t="shared" si="2"/>
        <v>1.8800000000000001E-2</v>
      </c>
      <c r="L12" s="45">
        <v>9.5999999999999992E-3</v>
      </c>
      <c r="M12" s="43">
        <f t="shared" ref="M12:S12" si="3">4*M7</f>
        <v>1.44E-2</v>
      </c>
      <c r="N12" s="34">
        <f t="shared" si="3"/>
        <v>2.9600000000000001E-2</v>
      </c>
      <c r="O12" s="38">
        <f t="shared" si="3"/>
        <v>1.4E-2</v>
      </c>
      <c r="P12" s="34">
        <f t="shared" si="3"/>
        <v>0.03</v>
      </c>
      <c r="Q12" s="38">
        <f t="shared" si="3"/>
        <v>1.6400000000000001E-2</v>
      </c>
      <c r="R12" s="34">
        <f t="shared" si="3"/>
        <v>0.03</v>
      </c>
      <c r="S12" s="38">
        <f t="shared" si="3"/>
        <v>1.72E-2</v>
      </c>
      <c r="T12" s="39">
        <v>3.04E-2</v>
      </c>
      <c r="U12" s="40">
        <v>2.0799999999999999E-2</v>
      </c>
      <c r="V12" s="39">
        <v>3.1199999999999999E-2</v>
      </c>
      <c r="W12" s="40">
        <v>2.3199999999999998E-2</v>
      </c>
      <c r="X12" s="39">
        <v>3.3599999999999998E-2</v>
      </c>
      <c r="Y12" s="40">
        <v>2.7199999999999998E-2</v>
      </c>
      <c r="Z12" s="39">
        <v>3.4799999999999998E-2</v>
      </c>
      <c r="AA12" s="40">
        <v>2.64E-2</v>
      </c>
      <c r="AB12" s="39">
        <v>3.0800000000000001E-2</v>
      </c>
      <c r="AC12" s="40">
        <v>1.7999999999999999E-2</v>
      </c>
      <c r="AD12" s="39">
        <v>3.32E-2</v>
      </c>
      <c r="AE12" s="40">
        <v>0.02</v>
      </c>
    </row>
    <row r="13" spans="1:31" x14ac:dyDescent="0.3">
      <c r="A13" s="12" t="s">
        <v>13</v>
      </c>
      <c r="B13" s="32"/>
      <c r="C13" s="63"/>
      <c r="D13" s="63"/>
      <c r="E13" s="64"/>
      <c r="F13" s="45">
        <v>0</v>
      </c>
      <c r="G13" s="43">
        <v>7.0800000000000002E-2</v>
      </c>
      <c r="H13" s="65"/>
      <c r="I13" s="45">
        <v>5.96E-2</v>
      </c>
      <c r="J13" s="45">
        <v>7.0800000000000002E-2</v>
      </c>
      <c r="K13" s="34"/>
      <c r="L13" s="45">
        <v>6.3200000000000006E-2</v>
      </c>
      <c r="M13" s="43">
        <v>7.0999999999999994E-2</v>
      </c>
      <c r="N13" s="34"/>
      <c r="O13" s="38">
        <v>6.8900000000000003E-2</v>
      </c>
      <c r="P13" s="34"/>
      <c r="Q13" s="38">
        <v>8.0299999999999996E-2</v>
      </c>
      <c r="R13" s="34"/>
      <c r="S13" s="38">
        <v>8.48E-2</v>
      </c>
      <c r="T13" s="39"/>
      <c r="U13" s="40">
        <v>0.1002</v>
      </c>
      <c r="V13" s="39"/>
      <c r="W13" s="40">
        <v>9.3100000000000002E-2</v>
      </c>
      <c r="X13" s="39"/>
      <c r="Y13" s="40">
        <v>0.10390000000000001</v>
      </c>
      <c r="Z13" s="39"/>
      <c r="AA13" s="40">
        <v>8.2699999999999996E-2</v>
      </c>
      <c r="AB13" s="39"/>
      <c r="AC13" s="40">
        <v>7.22E-2</v>
      </c>
      <c r="AD13" s="39"/>
      <c r="AE13" s="40">
        <v>5.6500000000000002E-2</v>
      </c>
    </row>
    <row r="14" spans="1:31" x14ac:dyDescent="0.3">
      <c r="A14" s="24"/>
      <c r="B14" s="24"/>
      <c r="T14" s="25"/>
      <c r="U14" s="26"/>
      <c r="V14" s="25"/>
      <c r="W14" s="26"/>
      <c r="X14" s="25"/>
      <c r="Y14" s="26"/>
      <c r="Z14" s="25"/>
      <c r="AA14" s="26"/>
      <c r="AB14" s="25"/>
      <c r="AC14" s="26"/>
      <c r="AD14" s="25"/>
      <c r="AE14" s="26"/>
    </row>
    <row r="15" spans="1:31" ht="15.75" customHeight="1" x14ac:dyDescent="0.3">
      <c r="A15" s="67" t="str">
        <f>"Sectorale premies "</f>
        <v xml:space="preserve">Sectorale premies </v>
      </c>
      <c r="B15" s="68" t="s">
        <v>14</v>
      </c>
      <c r="D15" s="69"/>
      <c r="E15" s="69" t="s">
        <v>3</v>
      </c>
      <c r="F15" s="28" t="s">
        <v>4</v>
      </c>
      <c r="G15" s="70" t="s">
        <v>5</v>
      </c>
      <c r="H15" s="28" t="s">
        <v>3</v>
      </c>
      <c r="I15" s="28" t="s">
        <v>4</v>
      </c>
      <c r="J15" s="28" t="s">
        <v>5</v>
      </c>
      <c r="K15" s="69" t="s">
        <v>3</v>
      </c>
      <c r="L15" s="28" t="s">
        <v>4</v>
      </c>
      <c r="M15" s="70" t="s">
        <v>5</v>
      </c>
      <c r="N15" s="71" t="s">
        <v>6</v>
      </c>
      <c r="O15" s="72" t="s">
        <v>5</v>
      </c>
      <c r="P15" s="71" t="s">
        <v>6</v>
      </c>
      <c r="Q15" s="72" t="s">
        <v>5</v>
      </c>
      <c r="R15" s="71" t="s">
        <v>6</v>
      </c>
      <c r="S15" s="72" t="s">
        <v>5</v>
      </c>
      <c r="T15" s="73"/>
      <c r="U15" s="74"/>
      <c r="V15" s="73"/>
      <c r="W15" s="74"/>
      <c r="X15" s="73"/>
      <c r="Y15" s="74"/>
      <c r="Z15" s="73"/>
      <c r="AA15" s="74"/>
      <c r="AB15" s="73"/>
      <c r="AC15" s="74"/>
      <c r="AD15" s="73"/>
      <c r="AE15" s="74"/>
    </row>
    <row r="16" spans="1:31" x14ac:dyDescent="0.3">
      <c r="A16">
        <v>1</v>
      </c>
      <c r="B16" s="32" t="s">
        <v>15</v>
      </c>
      <c r="D16" s="75"/>
      <c r="E16" s="75">
        <v>6.4999999999999997E-3</v>
      </c>
      <c r="F16" s="76">
        <v>1.1000000000000001E-3</v>
      </c>
      <c r="G16" s="77">
        <v>2.7000000000000001E-3</v>
      </c>
      <c r="H16" s="76">
        <v>5.4000000000000003E-3</v>
      </c>
      <c r="I16" s="76">
        <v>2E-3</v>
      </c>
      <c r="J16" s="76">
        <v>3.2000000000000002E-3</v>
      </c>
      <c r="K16" s="75">
        <v>5.1000000000000004E-3</v>
      </c>
      <c r="L16" s="76">
        <v>1.8E-3</v>
      </c>
      <c r="M16" s="77">
        <v>3.2000000000000002E-3</v>
      </c>
      <c r="N16" s="66">
        <v>6.9999999999999993E-3</v>
      </c>
      <c r="O16" s="78">
        <v>2.7000000000000001E-3</v>
      </c>
      <c r="P16" s="79">
        <v>6.7000000000000002E-3</v>
      </c>
      <c r="Q16" s="80">
        <v>2.8000000000000004E-3</v>
      </c>
      <c r="R16" s="79">
        <v>5.8999999999999999E-3</v>
      </c>
      <c r="S16" s="80">
        <v>2.7000000000000001E-3</v>
      </c>
      <c r="T16" s="81">
        <v>6.0000000000000001E-3</v>
      </c>
      <c r="U16" s="82">
        <v>2.8E-3</v>
      </c>
      <c r="V16" s="81">
        <v>6.1999999999999998E-3</v>
      </c>
      <c r="W16" s="82">
        <v>2.7000000000000001E-3</v>
      </c>
      <c r="X16" s="81">
        <v>6.1000000000000004E-3</v>
      </c>
      <c r="Y16" s="82">
        <v>2.8E-3</v>
      </c>
      <c r="Z16" s="81">
        <v>6.1999999999999998E-3</v>
      </c>
      <c r="AA16" s="82">
        <v>2.3E-3</v>
      </c>
      <c r="AB16" s="81">
        <v>5.4999999999999997E-3</v>
      </c>
      <c r="AC16" s="82">
        <v>2.3999999999999998E-3</v>
      </c>
      <c r="AD16" s="81">
        <v>6.3E-3</v>
      </c>
      <c r="AE16" s="82">
        <v>3.5999999999999999E-3</v>
      </c>
    </row>
    <row r="17" spans="1:31" x14ac:dyDescent="0.3">
      <c r="A17">
        <v>2</v>
      </c>
      <c r="B17" s="32" t="s">
        <v>16</v>
      </c>
      <c r="D17" s="83"/>
      <c r="E17" s="83">
        <v>4.1999999999999997E-3</v>
      </c>
      <c r="F17" s="84">
        <v>1.4E-3</v>
      </c>
      <c r="G17" s="85">
        <v>4.0000000000000002E-4</v>
      </c>
      <c r="H17" s="84">
        <v>3.8999999999999998E-3</v>
      </c>
      <c r="I17" s="84">
        <v>1E-3</v>
      </c>
      <c r="J17" s="84">
        <v>1.1999999999999999E-3</v>
      </c>
      <c r="K17" s="83">
        <v>3.0999999999999999E-3</v>
      </c>
      <c r="L17" s="84">
        <v>5.0000000000000001E-4</v>
      </c>
      <c r="M17" s="85">
        <v>2.3999999999999998E-3</v>
      </c>
      <c r="N17" s="66">
        <v>6.0000000000000001E-3</v>
      </c>
      <c r="O17" s="78">
        <v>3.0999999999999999E-3</v>
      </c>
      <c r="P17" s="79">
        <v>9.1000000000000004E-3</v>
      </c>
      <c r="Q17" s="80">
        <v>2.2000000000000001E-3</v>
      </c>
      <c r="R17" s="79">
        <v>9.300000000000001E-3</v>
      </c>
      <c r="S17" s="80">
        <v>2E-3</v>
      </c>
      <c r="T17" s="81">
        <v>8.5000000000000006E-3</v>
      </c>
      <c r="U17" s="82">
        <v>3.8999999999999998E-3</v>
      </c>
      <c r="V17" s="81">
        <v>8.2000000000000007E-3</v>
      </c>
      <c r="W17" s="82">
        <v>4.4000000000000003E-3</v>
      </c>
      <c r="X17" s="81">
        <v>8.6999999999999994E-3</v>
      </c>
      <c r="Y17" s="82">
        <v>5.1999999999999998E-3</v>
      </c>
      <c r="Z17" s="81">
        <v>8.6999999999999994E-3</v>
      </c>
      <c r="AA17" s="82">
        <v>3.5999999999999999E-3</v>
      </c>
      <c r="AB17" s="81">
        <v>8.0000000000000002E-3</v>
      </c>
      <c r="AC17" s="82">
        <v>3.0000000000000001E-3</v>
      </c>
      <c r="AD17" s="81">
        <v>9.7999999999999997E-3</v>
      </c>
      <c r="AE17" s="82">
        <v>4.1000000000000003E-3</v>
      </c>
    </row>
    <row r="18" spans="1:31" x14ac:dyDescent="0.3">
      <c r="A18">
        <v>3</v>
      </c>
      <c r="B18" s="32" t="s">
        <v>17</v>
      </c>
      <c r="D18" s="83"/>
      <c r="E18" s="83">
        <v>8.8999999999999999E-3</v>
      </c>
      <c r="F18" s="84">
        <v>2.7000000000000001E-3</v>
      </c>
      <c r="G18" s="85">
        <v>5.1999999999999998E-3</v>
      </c>
      <c r="H18" s="84">
        <v>8.6E-3</v>
      </c>
      <c r="I18" s="84">
        <v>2.8E-3</v>
      </c>
      <c r="J18" s="84">
        <v>5.4000000000000003E-3</v>
      </c>
      <c r="K18" s="83">
        <v>7.9000000000000008E-3</v>
      </c>
      <c r="L18" s="84">
        <v>3.2000000000000002E-3</v>
      </c>
      <c r="M18" s="85">
        <v>4.7999999999999996E-3</v>
      </c>
      <c r="N18" s="66">
        <v>1.11E-2</v>
      </c>
      <c r="O18" s="78">
        <v>3.4000000000000002E-3</v>
      </c>
      <c r="P18" s="79">
        <v>9.8999999999999991E-3</v>
      </c>
      <c r="Q18" s="80">
        <v>2.5000000000000001E-3</v>
      </c>
      <c r="R18" s="79">
        <v>8.6E-3</v>
      </c>
      <c r="S18" s="80">
        <v>2.3999999999999998E-3</v>
      </c>
      <c r="T18" s="81">
        <v>8.6E-3</v>
      </c>
      <c r="U18" s="82">
        <v>2.8E-3</v>
      </c>
      <c r="V18" s="81">
        <v>8.2000000000000007E-3</v>
      </c>
      <c r="W18" s="82">
        <v>3.0999999999999999E-3</v>
      </c>
      <c r="X18" s="81">
        <v>8.0000000000000002E-3</v>
      </c>
      <c r="Y18" s="82">
        <v>3.3E-3</v>
      </c>
      <c r="Z18" s="81">
        <v>8.0000000000000002E-3</v>
      </c>
      <c r="AA18" s="82">
        <v>2.5999999999999999E-3</v>
      </c>
      <c r="AB18" s="81">
        <v>6.7999999999999996E-3</v>
      </c>
      <c r="AC18" s="82">
        <v>2.3999999999999998E-3</v>
      </c>
      <c r="AD18" s="81">
        <v>7.1999999999999998E-3</v>
      </c>
      <c r="AE18" s="82">
        <v>3.2000000000000002E-3</v>
      </c>
    </row>
    <row r="19" spans="1:31" x14ac:dyDescent="0.3">
      <c r="A19">
        <v>4</v>
      </c>
      <c r="B19" s="32" t="s">
        <v>18</v>
      </c>
      <c r="D19" s="83"/>
      <c r="E19" s="83">
        <v>1E-3</v>
      </c>
      <c r="F19" s="84">
        <v>2.9999999999999997E-4</v>
      </c>
      <c r="G19" s="85">
        <v>8.0000000000000004E-4</v>
      </c>
      <c r="H19" s="84">
        <v>1.6999999999999999E-3</v>
      </c>
      <c r="I19" s="84">
        <v>1.2999999999999999E-3</v>
      </c>
      <c r="J19" s="84">
        <v>1.1999999999999999E-3</v>
      </c>
      <c r="K19" s="83">
        <v>3.5999999999999999E-3</v>
      </c>
      <c r="L19" s="84">
        <v>1E-3</v>
      </c>
      <c r="M19" s="85">
        <v>2E-3</v>
      </c>
      <c r="N19" s="66">
        <v>4.7999999999999996E-3</v>
      </c>
      <c r="O19" s="78">
        <v>5.9999999999999995E-4</v>
      </c>
      <c r="P19" s="79">
        <v>3.7000000000000002E-3</v>
      </c>
      <c r="Q19" s="80">
        <v>8.0000000000000004E-4</v>
      </c>
      <c r="R19" s="79">
        <v>5.1999999999999998E-3</v>
      </c>
      <c r="S19" s="80">
        <v>8.9999999999999998E-4</v>
      </c>
      <c r="T19" s="81">
        <v>9.7000000000000003E-3</v>
      </c>
      <c r="U19" s="82">
        <v>3.0000000000000001E-3</v>
      </c>
      <c r="V19" s="81">
        <v>1.24E-2</v>
      </c>
      <c r="W19" s="82">
        <v>3.8999999999999998E-3</v>
      </c>
      <c r="X19" s="81">
        <v>1.3299999999999999E-2</v>
      </c>
      <c r="Y19" s="82">
        <v>5.0000000000000001E-3</v>
      </c>
      <c r="Z19" s="81">
        <v>1.26E-2</v>
      </c>
      <c r="AA19" s="82">
        <v>2.7000000000000001E-3</v>
      </c>
      <c r="AB19" s="81">
        <v>9.1000000000000004E-3</v>
      </c>
      <c r="AC19" s="82">
        <v>1.4E-3</v>
      </c>
      <c r="AD19" s="81">
        <v>7.9000000000000008E-3</v>
      </c>
      <c r="AE19" s="82">
        <v>1.8E-3</v>
      </c>
    </row>
    <row r="20" spans="1:31" x14ac:dyDescent="0.3">
      <c r="A20">
        <v>5</v>
      </c>
      <c r="B20" s="32" t="s">
        <v>19</v>
      </c>
      <c r="D20" s="83"/>
      <c r="E20" s="83">
        <v>1.0800000000000001E-2</v>
      </c>
      <c r="F20" s="84">
        <v>2.0999999999999999E-3</v>
      </c>
      <c r="G20" s="85">
        <v>5.1999999999999998E-3</v>
      </c>
      <c r="H20" s="84">
        <v>1.11E-2</v>
      </c>
      <c r="I20" s="84">
        <v>2.3E-3</v>
      </c>
      <c r="J20" s="84">
        <v>5.8999999999999999E-3</v>
      </c>
      <c r="K20" s="83">
        <v>1.21E-2</v>
      </c>
      <c r="L20" s="84">
        <v>2.8000000000000004E-3</v>
      </c>
      <c r="M20" s="85">
        <v>4.4000000000000003E-3</v>
      </c>
      <c r="N20" s="66">
        <v>1.3500000000000002E-2</v>
      </c>
      <c r="O20" s="78">
        <v>2.5999999999999999E-3</v>
      </c>
      <c r="P20" s="79">
        <v>8.6999999999999994E-3</v>
      </c>
      <c r="Q20" s="80">
        <v>2.5000000000000001E-3</v>
      </c>
      <c r="R20" s="79">
        <v>7.9000000000000008E-3</v>
      </c>
      <c r="S20" s="80">
        <v>2.7000000000000001E-3</v>
      </c>
      <c r="T20" s="81">
        <v>8.3999999999999995E-3</v>
      </c>
      <c r="U20" s="82">
        <v>4.8999999999999998E-3</v>
      </c>
      <c r="V20" s="81">
        <v>7.7999999999999996E-3</v>
      </c>
      <c r="W20" s="82">
        <v>4.4000000000000003E-3</v>
      </c>
      <c r="X20" s="81">
        <v>7.0000000000000001E-3</v>
      </c>
      <c r="Y20" s="82">
        <v>3.5999999999999999E-3</v>
      </c>
      <c r="Z20" s="81">
        <v>8.6E-3</v>
      </c>
      <c r="AA20" s="82">
        <v>3.2000000000000002E-3</v>
      </c>
      <c r="AB20" s="81">
        <v>8.5000000000000006E-3</v>
      </c>
      <c r="AC20" s="82">
        <v>3.3E-3</v>
      </c>
      <c r="AD20" s="81">
        <v>8.9999999999999993E-3</v>
      </c>
      <c r="AE20" s="82">
        <v>4.7999999999999996E-3</v>
      </c>
    </row>
    <row r="21" spans="1:31" x14ac:dyDescent="0.3">
      <c r="A21">
        <v>6</v>
      </c>
      <c r="B21" s="32" t="s">
        <v>20</v>
      </c>
      <c r="D21" s="83"/>
      <c r="E21" s="83">
        <v>7.6E-3</v>
      </c>
      <c r="F21" s="84">
        <v>3.7000000000000002E-3</v>
      </c>
      <c r="G21" s="85">
        <v>5.7999999999999996E-3</v>
      </c>
      <c r="H21" s="84">
        <v>6.7000000000000002E-3</v>
      </c>
      <c r="I21" s="84">
        <v>2.0999999999999999E-3</v>
      </c>
      <c r="J21" s="84">
        <v>6.1999999999999998E-3</v>
      </c>
      <c r="K21" s="83">
        <v>6.8999999999999999E-3</v>
      </c>
      <c r="L21" s="84">
        <v>4.3E-3</v>
      </c>
      <c r="M21" s="85">
        <v>5.0000000000000001E-3</v>
      </c>
      <c r="N21" s="66">
        <v>1.1200000000000002E-2</v>
      </c>
      <c r="O21" s="78">
        <v>2E-3</v>
      </c>
      <c r="P21" s="79">
        <v>8.1000000000000013E-3</v>
      </c>
      <c r="Q21" s="80">
        <v>3.0000000000000001E-3</v>
      </c>
      <c r="R21" s="79">
        <v>6.5000000000000006E-3</v>
      </c>
      <c r="S21" s="80">
        <v>1.8E-3</v>
      </c>
      <c r="T21" s="81">
        <v>6.6E-3</v>
      </c>
      <c r="U21" s="82">
        <v>2E-3</v>
      </c>
      <c r="V21" s="81">
        <v>6.1000000000000004E-3</v>
      </c>
      <c r="W21" s="82">
        <v>2.5000000000000001E-3</v>
      </c>
      <c r="X21" s="81">
        <v>5.3E-3</v>
      </c>
      <c r="Y21" s="82">
        <v>3.0999999999999999E-3</v>
      </c>
      <c r="Z21" s="81">
        <v>5.0000000000000001E-3</v>
      </c>
      <c r="AA21" s="82">
        <v>2.8999999999999998E-3</v>
      </c>
      <c r="AB21" s="81">
        <v>4.0000000000000001E-3</v>
      </c>
      <c r="AC21" s="82">
        <v>2.7000000000000001E-3</v>
      </c>
      <c r="AD21" s="81">
        <v>4.7000000000000002E-3</v>
      </c>
      <c r="AE21" s="82">
        <v>3.8999999999999998E-3</v>
      </c>
    </row>
    <row r="22" spans="1:31" x14ac:dyDescent="0.3">
      <c r="A22">
        <v>7</v>
      </c>
      <c r="B22" s="32" t="s">
        <v>21</v>
      </c>
      <c r="D22" s="83"/>
      <c r="E22" s="83">
        <v>5.1999999999999998E-3</v>
      </c>
      <c r="F22" s="84">
        <v>2.5999999999999999E-3</v>
      </c>
      <c r="G22" s="85">
        <v>5.7999999999999996E-3</v>
      </c>
      <c r="H22" s="84">
        <v>5.4999999999999997E-3</v>
      </c>
      <c r="I22" s="84">
        <v>3.8E-3</v>
      </c>
      <c r="J22" s="84">
        <v>5.4000000000000003E-3</v>
      </c>
      <c r="K22" s="83">
        <v>5.5000000000000005E-3</v>
      </c>
      <c r="L22" s="84">
        <v>3.7000000000000002E-3</v>
      </c>
      <c r="M22" s="85">
        <v>4.7999999999999996E-3</v>
      </c>
      <c r="N22" s="66">
        <v>8.6999999999999994E-3</v>
      </c>
      <c r="O22" s="78">
        <v>3.7000000000000002E-3</v>
      </c>
      <c r="P22" s="79">
        <v>8.8000000000000005E-3</v>
      </c>
      <c r="Q22" s="80">
        <v>2.7000000000000001E-3</v>
      </c>
      <c r="R22" s="79">
        <v>7.4000000000000003E-3</v>
      </c>
      <c r="S22" s="80">
        <v>2.8000000000000004E-3</v>
      </c>
      <c r="T22" s="81">
        <v>5.4000000000000003E-3</v>
      </c>
      <c r="U22" s="82">
        <v>4.0000000000000001E-3</v>
      </c>
      <c r="V22" s="81">
        <v>6.3E-3</v>
      </c>
      <c r="W22" s="82">
        <v>4.3E-3</v>
      </c>
      <c r="X22" s="81">
        <v>7.9000000000000008E-3</v>
      </c>
      <c r="Y22" s="82">
        <v>4.7999999999999996E-3</v>
      </c>
      <c r="Z22" s="81">
        <v>8.0999999999999996E-3</v>
      </c>
      <c r="AA22" s="82">
        <v>3.5000000000000001E-3</v>
      </c>
      <c r="AB22" s="81">
        <v>7.4000000000000003E-3</v>
      </c>
      <c r="AC22" s="82">
        <v>3.0999999999999999E-3</v>
      </c>
      <c r="AD22" s="81">
        <v>8.5000000000000006E-3</v>
      </c>
      <c r="AE22" s="82">
        <v>4.7000000000000002E-3</v>
      </c>
    </row>
    <row r="23" spans="1:31" x14ac:dyDescent="0.3">
      <c r="A23">
        <v>8</v>
      </c>
      <c r="B23" s="32" t="s">
        <v>22</v>
      </c>
      <c r="D23" s="83"/>
      <c r="E23" s="83">
        <v>4.8999999999999998E-3</v>
      </c>
      <c r="F23" s="84">
        <v>1.4E-3</v>
      </c>
      <c r="G23" s="85">
        <v>2.7000000000000001E-3</v>
      </c>
      <c r="H23" s="84">
        <v>5.7000000000000002E-3</v>
      </c>
      <c r="I23" s="84">
        <v>2.5000000000000001E-3</v>
      </c>
      <c r="J23" s="84">
        <v>4.8999999999999998E-3</v>
      </c>
      <c r="K23" s="83">
        <v>5.4000000000000003E-3</v>
      </c>
      <c r="L23" s="84">
        <v>4.5000000000000005E-3</v>
      </c>
      <c r="M23" s="85">
        <v>3.7000000000000002E-3</v>
      </c>
      <c r="N23" s="66">
        <v>1.1399999999999999E-2</v>
      </c>
      <c r="O23" s="78">
        <v>2.5999999999999999E-3</v>
      </c>
      <c r="P23" s="79">
        <v>1.1299999999999999E-2</v>
      </c>
      <c r="Q23" s="80">
        <v>4.0999999999999995E-3</v>
      </c>
      <c r="R23" s="79">
        <v>7.9000000000000008E-3</v>
      </c>
      <c r="S23" s="80">
        <v>2.3999999999999998E-3</v>
      </c>
      <c r="T23" s="81">
        <v>5.1999999999999998E-3</v>
      </c>
      <c r="U23" s="82">
        <v>1.6000000000000001E-3</v>
      </c>
      <c r="V23" s="81">
        <v>4.4999999999999997E-3</v>
      </c>
      <c r="W23" s="82">
        <v>2.2000000000000001E-3</v>
      </c>
      <c r="X23" s="81">
        <v>4.7000000000000002E-3</v>
      </c>
      <c r="Y23" s="82">
        <v>3.7000000000000002E-3</v>
      </c>
      <c r="Z23" s="81">
        <v>5.4000000000000003E-3</v>
      </c>
      <c r="AA23" s="82">
        <v>3.3999999999999998E-3</v>
      </c>
      <c r="AB23" s="81">
        <v>5.4000000000000003E-3</v>
      </c>
      <c r="AC23" s="82">
        <v>3.5000000000000001E-3</v>
      </c>
      <c r="AD23" s="81">
        <v>6.3E-3</v>
      </c>
      <c r="AE23" s="82">
        <v>5.4999999999999997E-3</v>
      </c>
    </row>
    <row r="24" spans="1:31" x14ac:dyDescent="0.3">
      <c r="A24">
        <v>9</v>
      </c>
      <c r="B24" s="32" t="s">
        <v>23</v>
      </c>
      <c r="D24" s="83"/>
      <c r="E24" s="83">
        <v>5.3E-3</v>
      </c>
      <c r="F24" s="84">
        <v>3.0999999999999999E-3</v>
      </c>
      <c r="G24" s="85">
        <v>4.7999999999999996E-3</v>
      </c>
      <c r="H24" s="84">
        <v>5.3E-3</v>
      </c>
      <c r="I24" s="84">
        <v>3.0999999999999999E-3</v>
      </c>
      <c r="J24" s="84">
        <v>4.3E-3</v>
      </c>
      <c r="K24" s="83">
        <v>4.5999999999999999E-3</v>
      </c>
      <c r="L24" s="84">
        <v>3.4000000000000002E-3</v>
      </c>
      <c r="M24" s="85">
        <v>4.6999999999999993E-3</v>
      </c>
      <c r="N24" s="66">
        <v>7.4000000000000003E-3</v>
      </c>
      <c r="O24" s="78">
        <v>4.4000000000000003E-3</v>
      </c>
      <c r="P24" s="79">
        <v>7.0999999999999995E-3</v>
      </c>
      <c r="Q24" s="80">
        <v>2.8999999999999998E-3</v>
      </c>
      <c r="R24" s="79">
        <v>6.0999999999999995E-3</v>
      </c>
      <c r="S24" s="80">
        <v>2.5999999999999999E-3</v>
      </c>
      <c r="T24" s="81">
        <v>7.6E-3</v>
      </c>
      <c r="U24" s="82">
        <v>3.8999999999999998E-3</v>
      </c>
      <c r="V24" s="81">
        <v>8.3999999999999995E-3</v>
      </c>
      <c r="W24" s="82">
        <v>4.0000000000000001E-3</v>
      </c>
      <c r="X24" s="81">
        <v>9.1999999999999998E-3</v>
      </c>
      <c r="Y24" s="82">
        <v>4.7999999999999996E-3</v>
      </c>
      <c r="Z24" s="81">
        <v>1.04E-2</v>
      </c>
      <c r="AA24" s="82">
        <v>4.3E-3</v>
      </c>
      <c r="AB24" s="81">
        <v>9.9000000000000008E-3</v>
      </c>
      <c r="AC24" s="82">
        <v>3.8E-3</v>
      </c>
      <c r="AD24" s="81">
        <v>1.04E-2</v>
      </c>
      <c r="AE24" s="82">
        <v>5.1000000000000004E-3</v>
      </c>
    </row>
    <row r="25" spans="1:31" x14ac:dyDescent="0.3">
      <c r="A25">
        <v>10</v>
      </c>
      <c r="B25" s="32" t="s">
        <v>24</v>
      </c>
      <c r="D25" s="83"/>
      <c r="E25" s="83">
        <v>3.3E-3</v>
      </c>
      <c r="F25" s="84">
        <v>8.9999999999999998E-4</v>
      </c>
      <c r="G25" s="85">
        <v>1.1999999999999999E-3</v>
      </c>
      <c r="H25" s="84">
        <v>3.2000000000000002E-3</v>
      </c>
      <c r="I25" s="84">
        <v>1.2999999999999999E-3</v>
      </c>
      <c r="J25" s="84">
        <v>2.0999999999999999E-3</v>
      </c>
      <c r="K25" s="83">
        <v>3.2000000000000002E-3</v>
      </c>
      <c r="L25" s="84">
        <v>1.4000000000000002E-3</v>
      </c>
      <c r="M25" s="85">
        <v>2.2000000000000001E-3</v>
      </c>
      <c r="N25" s="66">
        <v>4.6999999999999993E-3</v>
      </c>
      <c r="O25" s="78">
        <v>2.3999999999999998E-3</v>
      </c>
      <c r="P25" s="79">
        <v>4.8999999999999998E-3</v>
      </c>
      <c r="Q25" s="80">
        <v>2.8000000000000004E-3</v>
      </c>
      <c r="R25" s="79">
        <v>4.8999999999999998E-3</v>
      </c>
      <c r="S25" s="80">
        <v>2.8000000000000004E-3</v>
      </c>
      <c r="T25" s="81">
        <v>8.0999999999999996E-3</v>
      </c>
      <c r="U25" s="82">
        <v>3.3E-3</v>
      </c>
      <c r="V25" s="81">
        <v>8.0000000000000002E-3</v>
      </c>
      <c r="W25" s="82">
        <v>3.3E-3</v>
      </c>
      <c r="X25" s="81">
        <v>7.1000000000000004E-3</v>
      </c>
      <c r="Y25" s="82">
        <v>2.8999999999999998E-3</v>
      </c>
      <c r="Z25" s="81">
        <v>7.7000000000000002E-3</v>
      </c>
      <c r="AA25" s="82">
        <v>2.3E-3</v>
      </c>
      <c r="AB25" s="81">
        <v>7.7000000000000002E-3</v>
      </c>
      <c r="AC25" s="82">
        <v>2.5000000000000001E-3</v>
      </c>
      <c r="AD25" s="81">
        <v>8.8000000000000005E-3</v>
      </c>
      <c r="AE25" s="82">
        <v>4.7000000000000002E-3</v>
      </c>
    </row>
    <row r="26" spans="1:31" x14ac:dyDescent="0.3">
      <c r="A26">
        <v>11</v>
      </c>
      <c r="B26" s="32" t="s">
        <v>25</v>
      </c>
      <c r="D26" s="83"/>
      <c r="E26" s="83">
        <v>2.3999999999999998E-3</v>
      </c>
      <c r="F26" s="84">
        <v>6.9999999999999999E-4</v>
      </c>
      <c r="G26" s="85">
        <v>5.9999999999999995E-4</v>
      </c>
      <c r="H26" s="84">
        <v>2.5999999999999999E-3</v>
      </c>
      <c r="I26" s="84">
        <v>1.2999999999999999E-3</v>
      </c>
      <c r="J26" s="84">
        <v>1E-3</v>
      </c>
      <c r="K26" s="83">
        <v>2.5000000000000001E-3</v>
      </c>
      <c r="L26" s="84">
        <v>1.1999999999999999E-3</v>
      </c>
      <c r="M26" s="85">
        <v>1.4000000000000002E-3</v>
      </c>
      <c r="N26" s="66">
        <v>4.0999999999999995E-3</v>
      </c>
      <c r="O26" s="78">
        <v>3.7000000000000002E-3</v>
      </c>
      <c r="P26" s="79">
        <v>2.7000000000000001E-3</v>
      </c>
      <c r="Q26" s="80">
        <v>5.7999999999999996E-3</v>
      </c>
      <c r="R26" s="79">
        <v>2.8999999999999998E-3</v>
      </c>
      <c r="S26" s="80">
        <v>7.1999999999999998E-3</v>
      </c>
      <c r="T26" s="81">
        <v>3.8999999999999998E-3</v>
      </c>
      <c r="U26" s="82">
        <v>1.8E-3</v>
      </c>
      <c r="V26" s="81">
        <v>5.1000000000000004E-3</v>
      </c>
      <c r="W26" s="82">
        <v>1.6999999999999999E-3</v>
      </c>
      <c r="X26" s="81">
        <v>5.3E-3</v>
      </c>
      <c r="Y26" s="82">
        <v>1.9E-3</v>
      </c>
      <c r="Z26" s="81">
        <v>6.1999999999999998E-3</v>
      </c>
      <c r="AA26" s="82">
        <v>1.6000000000000001E-3</v>
      </c>
      <c r="AB26" s="81">
        <v>5.8999999999999999E-3</v>
      </c>
      <c r="AC26" s="82">
        <v>1.6000000000000001E-3</v>
      </c>
      <c r="AD26" s="81">
        <v>6.1000000000000004E-3</v>
      </c>
      <c r="AE26" s="82">
        <v>2.7000000000000001E-3</v>
      </c>
    </row>
    <row r="27" spans="1:31" x14ac:dyDescent="0.3">
      <c r="A27">
        <v>12</v>
      </c>
      <c r="B27" s="32" t="s">
        <v>26</v>
      </c>
      <c r="D27" s="83"/>
      <c r="E27" s="83">
        <v>5.1999999999999998E-3</v>
      </c>
      <c r="F27" s="84">
        <v>1.6000000000000001E-3</v>
      </c>
      <c r="G27" s="85">
        <v>3.2000000000000002E-3</v>
      </c>
      <c r="H27" s="84">
        <v>5.5999999999999999E-3</v>
      </c>
      <c r="I27" s="84">
        <v>2.2000000000000001E-3</v>
      </c>
      <c r="J27" s="84">
        <v>3.7000000000000002E-3</v>
      </c>
      <c r="K27" s="83">
        <v>5.6999999999999993E-3</v>
      </c>
      <c r="L27" s="84">
        <v>2.2000000000000001E-3</v>
      </c>
      <c r="M27" s="85">
        <v>3.7000000000000002E-3</v>
      </c>
      <c r="N27" s="66">
        <v>8.199999999999999E-3</v>
      </c>
      <c r="O27" s="78">
        <v>3.3E-3</v>
      </c>
      <c r="P27" s="79">
        <v>7.8000000000000005E-3</v>
      </c>
      <c r="Q27" s="80">
        <v>3.5999999999999999E-3</v>
      </c>
      <c r="R27" s="79">
        <v>7.3000000000000001E-3</v>
      </c>
      <c r="S27" s="80">
        <v>3.4000000000000002E-3</v>
      </c>
      <c r="T27" s="81">
        <v>7.6E-3</v>
      </c>
      <c r="U27" s="82">
        <v>3.3999999999999998E-3</v>
      </c>
      <c r="V27" s="81">
        <v>7.6E-3</v>
      </c>
      <c r="W27" s="82">
        <v>3.5000000000000001E-3</v>
      </c>
      <c r="X27" s="81">
        <v>7.7999999999999996E-3</v>
      </c>
      <c r="Y27" s="82">
        <v>3.7000000000000002E-3</v>
      </c>
      <c r="Z27" s="81">
        <v>8.0000000000000002E-3</v>
      </c>
      <c r="AA27" s="82">
        <v>3.0000000000000001E-3</v>
      </c>
      <c r="AB27" s="81">
        <v>7.1000000000000004E-3</v>
      </c>
      <c r="AC27" s="82">
        <v>2.8999999999999998E-3</v>
      </c>
      <c r="AD27" s="81">
        <v>7.6E-3</v>
      </c>
      <c r="AE27" s="82">
        <v>4.1000000000000003E-3</v>
      </c>
    </row>
    <row r="28" spans="1:31" x14ac:dyDescent="0.3">
      <c r="A28">
        <v>13</v>
      </c>
      <c r="B28" s="32" t="s">
        <v>27</v>
      </c>
      <c r="D28" s="83"/>
      <c r="E28" s="83">
        <v>6.0000000000000001E-3</v>
      </c>
      <c r="F28" s="84">
        <v>2.3999999999999998E-3</v>
      </c>
      <c r="G28" s="85">
        <v>4.5999999999999999E-3</v>
      </c>
      <c r="H28" s="84">
        <v>8.6999999999999994E-3</v>
      </c>
      <c r="I28" s="84">
        <v>4.1000000000000003E-3</v>
      </c>
      <c r="J28" s="84">
        <v>4.8999999999999998E-3</v>
      </c>
      <c r="K28" s="83">
        <v>9.1000000000000004E-3</v>
      </c>
      <c r="L28" s="84">
        <v>4.0000000000000001E-3</v>
      </c>
      <c r="M28" s="85">
        <v>4.3E-3</v>
      </c>
      <c r="N28" s="66">
        <v>1.32E-2</v>
      </c>
      <c r="O28" s="78">
        <v>4.0000000000000001E-3</v>
      </c>
      <c r="P28" s="79">
        <v>1.3100000000000001E-2</v>
      </c>
      <c r="Q28" s="80">
        <v>4.5000000000000005E-3</v>
      </c>
      <c r="R28" s="79">
        <v>1.2E-2</v>
      </c>
      <c r="S28" s="80">
        <v>3.9000000000000003E-3</v>
      </c>
      <c r="T28" s="81">
        <v>1.14E-2</v>
      </c>
      <c r="U28" s="82">
        <v>4.1999999999999997E-3</v>
      </c>
      <c r="V28" s="81">
        <v>1.03E-2</v>
      </c>
      <c r="W28" s="82">
        <v>4.5999999999999999E-3</v>
      </c>
      <c r="X28" s="81">
        <v>1.0699999999999999E-2</v>
      </c>
      <c r="Y28" s="82">
        <v>5.5999999999999999E-3</v>
      </c>
      <c r="Z28" s="81">
        <v>1.15E-2</v>
      </c>
      <c r="AA28" s="82">
        <v>4.7000000000000002E-3</v>
      </c>
      <c r="AB28" s="81">
        <v>1.0699999999999999E-2</v>
      </c>
      <c r="AC28" s="82">
        <v>4.7000000000000002E-3</v>
      </c>
      <c r="AD28" s="81">
        <v>1.2200000000000001E-2</v>
      </c>
      <c r="AE28" s="82">
        <v>7.6E-3</v>
      </c>
    </row>
    <row r="29" spans="1:31" x14ac:dyDescent="0.3">
      <c r="A29">
        <v>14</v>
      </c>
      <c r="B29" s="32" t="s">
        <v>28</v>
      </c>
      <c r="D29" s="83"/>
      <c r="E29" s="83">
        <v>7.4999999999999997E-3</v>
      </c>
      <c r="F29" s="84">
        <v>1.6000000000000001E-3</v>
      </c>
      <c r="G29" s="85">
        <v>2.0999999999999999E-3</v>
      </c>
      <c r="H29" s="84">
        <v>8.2000000000000007E-3</v>
      </c>
      <c r="I29" s="84">
        <v>3.0999999999999999E-3</v>
      </c>
      <c r="J29" s="84">
        <v>2.7000000000000001E-3</v>
      </c>
      <c r="K29" s="83">
        <v>7.3000000000000001E-3</v>
      </c>
      <c r="L29" s="84">
        <v>3.4999999999999996E-3</v>
      </c>
      <c r="M29" s="85">
        <v>3.4999999999999996E-3</v>
      </c>
      <c r="N29" s="66">
        <v>1.1899999999999999E-2</v>
      </c>
      <c r="O29" s="78">
        <v>3.4999999999999996E-3</v>
      </c>
      <c r="P29" s="79">
        <v>1.26E-2</v>
      </c>
      <c r="Q29" s="80">
        <v>3.5999999999999999E-3</v>
      </c>
      <c r="R29" s="79">
        <v>1.15E-2</v>
      </c>
      <c r="S29" s="80">
        <v>3.7000000000000002E-3</v>
      </c>
      <c r="T29" s="81">
        <v>1.1900000000000001E-2</v>
      </c>
      <c r="U29" s="82">
        <v>1.2999999999999999E-3</v>
      </c>
      <c r="V29" s="81">
        <v>1.14E-2</v>
      </c>
      <c r="W29" s="82">
        <v>1.6999999999999999E-3</v>
      </c>
      <c r="X29" s="81">
        <v>1.06E-2</v>
      </c>
      <c r="Y29" s="82">
        <v>3.0999999999999999E-3</v>
      </c>
      <c r="Z29" s="81">
        <v>1.0800000000000001E-2</v>
      </c>
      <c r="AA29" s="82">
        <v>4.1999999999999997E-3</v>
      </c>
      <c r="AB29" s="81">
        <v>1.2E-2</v>
      </c>
      <c r="AC29" s="82">
        <v>4.8999999999999998E-3</v>
      </c>
      <c r="AD29" s="81">
        <v>1.6400000000000001E-2</v>
      </c>
      <c r="AE29" s="82">
        <v>6.8999999999999999E-3</v>
      </c>
    </row>
    <row r="30" spans="1:31" x14ac:dyDescent="0.3">
      <c r="A30">
        <v>15</v>
      </c>
      <c r="B30" s="32" t="s">
        <v>29</v>
      </c>
      <c r="D30" s="83"/>
      <c r="E30" s="83">
        <v>1.1900000000000001E-2</v>
      </c>
      <c r="F30" s="84">
        <v>3.3999999999999998E-3</v>
      </c>
      <c r="G30" s="85">
        <v>6.0000000000000001E-3</v>
      </c>
      <c r="H30" s="84">
        <v>1.2800000000000001E-2</v>
      </c>
      <c r="I30" s="84">
        <v>3.8E-3</v>
      </c>
      <c r="J30" s="84">
        <v>7.6E-3</v>
      </c>
      <c r="K30" s="83">
        <v>1.09E-2</v>
      </c>
      <c r="L30" s="84">
        <v>4.0000000000000001E-3</v>
      </c>
      <c r="M30" s="85">
        <v>6.3E-3</v>
      </c>
      <c r="N30" s="66">
        <v>1.47E-2</v>
      </c>
      <c r="O30" s="78">
        <v>4.6999999999999993E-3</v>
      </c>
      <c r="P30" s="79">
        <v>1.5100000000000001E-2</v>
      </c>
      <c r="Q30" s="80">
        <v>3.5999999999999999E-3</v>
      </c>
      <c r="R30" s="79">
        <v>1.32E-2</v>
      </c>
      <c r="S30" s="80">
        <v>3.4000000000000002E-3</v>
      </c>
      <c r="T30" s="81">
        <v>1.29E-2</v>
      </c>
      <c r="U30" s="82">
        <v>5.4000000000000003E-3</v>
      </c>
      <c r="V30" s="81">
        <v>1.11E-2</v>
      </c>
      <c r="W30" s="82">
        <v>5.1999999999999998E-3</v>
      </c>
      <c r="X30" s="81">
        <v>1.12E-2</v>
      </c>
      <c r="Y30" s="82">
        <v>5.1000000000000004E-3</v>
      </c>
      <c r="Z30" s="81">
        <v>1.15E-2</v>
      </c>
      <c r="AA30" s="82">
        <v>4.4000000000000003E-3</v>
      </c>
      <c r="AB30" s="81">
        <v>8.3000000000000001E-3</v>
      </c>
      <c r="AC30" s="82">
        <v>5.1000000000000004E-3</v>
      </c>
      <c r="AD30" s="81">
        <v>1.06E-2</v>
      </c>
      <c r="AE30" s="82">
        <v>7.7000000000000002E-3</v>
      </c>
    </row>
    <row r="31" spans="1:31" x14ac:dyDescent="0.3">
      <c r="A31">
        <v>16</v>
      </c>
      <c r="B31" s="32" t="s">
        <v>30</v>
      </c>
      <c r="D31" s="83"/>
      <c r="E31" s="83">
        <v>1.01E-2</v>
      </c>
      <c r="F31" s="84">
        <v>2.3999999999999998E-3</v>
      </c>
      <c r="G31" s="85">
        <v>3.3999999999999998E-3</v>
      </c>
      <c r="H31" s="84">
        <v>1.06E-2</v>
      </c>
      <c r="I31" s="84">
        <v>2.8E-3</v>
      </c>
      <c r="J31" s="84">
        <v>4.3E-3</v>
      </c>
      <c r="K31" s="83">
        <v>8.199999999999999E-3</v>
      </c>
      <c r="L31" s="84">
        <v>3.0000000000000001E-3</v>
      </c>
      <c r="M31" s="85">
        <v>5.1000000000000004E-3</v>
      </c>
      <c r="N31" s="66">
        <v>9.4999999999999998E-3</v>
      </c>
      <c r="O31" s="78">
        <v>5.3E-3</v>
      </c>
      <c r="P31" s="79">
        <v>9.300000000000001E-3</v>
      </c>
      <c r="Q31" s="80">
        <v>4.7999999999999996E-3</v>
      </c>
      <c r="R31" s="79">
        <v>8.6E-3</v>
      </c>
      <c r="S31" s="80">
        <v>5.4000000000000003E-3</v>
      </c>
      <c r="T31" s="81">
        <v>1.37E-2</v>
      </c>
      <c r="U31" s="82">
        <v>6.4999999999999997E-3</v>
      </c>
      <c r="V31" s="81">
        <v>1.37E-2</v>
      </c>
      <c r="W31" s="82">
        <v>6.6E-3</v>
      </c>
      <c r="X31" s="81">
        <v>1.3299999999999999E-2</v>
      </c>
      <c r="Y31" s="82">
        <v>5.5999999999999999E-3</v>
      </c>
      <c r="Z31" s="81">
        <v>1.47E-2</v>
      </c>
      <c r="AA31" s="82">
        <v>4.4999999999999997E-3</v>
      </c>
      <c r="AB31" s="81">
        <v>1.41E-2</v>
      </c>
      <c r="AC31" s="82">
        <v>4.3E-3</v>
      </c>
      <c r="AD31" s="81">
        <v>1.5900000000000001E-2</v>
      </c>
      <c r="AE31" s="82">
        <v>5.4000000000000003E-3</v>
      </c>
    </row>
    <row r="32" spans="1:31" x14ac:dyDescent="0.3">
      <c r="A32">
        <v>17</v>
      </c>
      <c r="B32" s="32" t="s">
        <v>31</v>
      </c>
      <c r="D32" s="83"/>
      <c r="E32" s="83">
        <v>5.5999999999999999E-3</v>
      </c>
      <c r="F32" s="84">
        <v>2.3999999999999998E-3</v>
      </c>
      <c r="G32" s="85">
        <v>5.5999999999999999E-3</v>
      </c>
      <c r="H32" s="84">
        <v>5.4999999999999997E-3</v>
      </c>
      <c r="I32" s="84">
        <v>3.2000000000000002E-3</v>
      </c>
      <c r="J32" s="84">
        <v>5.4000000000000003E-3</v>
      </c>
      <c r="K32" s="83">
        <v>5.4000000000000003E-3</v>
      </c>
      <c r="L32" s="84">
        <v>3.4999999999999996E-3</v>
      </c>
      <c r="M32" s="85">
        <v>5.0000000000000001E-3</v>
      </c>
      <c r="N32" s="66">
        <v>8.6999999999999994E-3</v>
      </c>
      <c r="O32" s="78">
        <v>4.4000000000000003E-3</v>
      </c>
      <c r="P32" s="79">
        <v>8.6E-3</v>
      </c>
      <c r="Q32" s="80">
        <v>4.7999999999999996E-3</v>
      </c>
      <c r="R32" s="79">
        <v>8.199999999999999E-3</v>
      </c>
      <c r="S32" s="80">
        <v>4.4000000000000003E-3</v>
      </c>
      <c r="T32" s="81">
        <v>8.3000000000000001E-3</v>
      </c>
      <c r="U32" s="82">
        <v>4.7999999999999996E-3</v>
      </c>
      <c r="V32" s="81">
        <v>8.6E-3</v>
      </c>
      <c r="W32" s="82">
        <v>5.1999999999999998E-3</v>
      </c>
      <c r="X32" s="81">
        <v>9.1999999999999998E-3</v>
      </c>
      <c r="Y32" s="82">
        <v>6.1000000000000004E-3</v>
      </c>
      <c r="Z32" s="81">
        <v>9.9000000000000008E-3</v>
      </c>
      <c r="AA32" s="82">
        <v>4.7999999999999996E-3</v>
      </c>
      <c r="AB32" s="81">
        <v>8.9999999999999993E-3</v>
      </c>
      <c r="AC32" s="82">
        <v>4.4999999999999997E-3</v>
      </c>
      <c r="AD32" s="81">
        <v>9.7999999999999997E-3</v>
      </c>
      <c r="AE32" s="82">
        <v>7.0000000000000001E-3</v>
      </c>
    </row>
    <row r="33" spans="1:31" x14ac:dyDescent="0.3">
      <c r="A33">
        <v>18</v>
      </c>
      <c r="B33" s="32" t="s">
        <v>32</v>
      </c>
      <c r="D33" s="83"/>
      <c r="E33" s="83">
        <v>1.77E-2</v>
      </c>
      <c r="F33" s="84">
        <v>4.4999999999999997E-3</v>
      </c>
      <c r="G33" s="85">
        <v>8.2000000000000007E-3</v>
      </c>
      <c r="H33" s="84">
        <v>1.32E-2</v>
      </c>
      <c r="I33" s="84">
        <v>5.5999999999999999E-3</v>
      </c>
      <c r="J33" s="84">
        <v>9.4000000000000004E-3</v>
      </c>
      <c r="K33" s="83">
        <v>1.3999999999999999E-2</v>
      </c>
      <c r="L33" s="84">
        <v>6.0000000000000001E-3</v>
      </c>
      <c r="M33" s="85">
        <v>8.8000000000000005E-3</v>
      </c>
      <c r="N33" s="66">
        <v>2.2700000000000001E-2</v>
      </c>
      <c r="O33" s="78">
        <v>7.4999999999999997E-3</v>
      </c>
      <c r="P33" s="79">
        <v>2.0499999999999997E-2</v>
      </c>
      <c r="Q33" s="80">
        <v>8.5000000000000006E-3</v>
      </c>
      <c r="R33" s="79">
        <v>2.12E-2</v>
      </c>
      <c r="S33" s="80">
        <v>7.0999999999999995E-3</v>
      </c>
      <c r="T33" s="81">
        <v>2.1600000000000001E-2</v>
      </c>
      <c r="U33" s="82">
        <v>8.8000000000000005E-3</v>
      </c>
      <c r="V33" s="81">
        <v>2.1999999999999999E-2</v>
      </c>
      <c r="W33" s="82">
        <v>9.5999999999999992E-3</v>
      </c>
      <c r="X33" s="81">
        <v>2.3800000000000002E-2</v>
      </c>
      <c r="Y33" s="82">
        <v>1.14E-2</v>
      </c>
      <c r="Z33" s="81">
        <v>2.5399999999999999E-2</v>
      </c>
      <c r="AA33" s="82">
        <v>9.4999999999999998E-3</v>
      </c>
      <c r="AB33" s="81">
        <v>2.58E-2</v>
      </c>
      <c r="AC33" s="82">
        <v>8.3999999999999995E-3</v>
      </c>
      <c r="AD33" s="81">
        <v>2.75E-2</v>
      </c>
      <c r="AE33" s="82">
        <v>1.15E-2</v>
      </c>
    </row>
    <row r="34" spans="1:31" x14ac:dyDescent="0.3">
      <c r="A34">
        <v>19</v>
      </c>
      <c r="B34" s="32" t="s">
        <v>33</v>
      </c>
      <c r="D34" s="83"/>
      <c r="E34" s="83">
        <v>7.9000000000000008E-3</v>
      </c>
      <c r="F34" s="84">
        <v>2E-3</v>
      </c>
      <c r="G34" s="85">
        <v>3.8E-3</v>
      </c>
      <c r="H34" s="84">
        <v>7.4000000000000003E-3</v>
      </c>
      <c r="I34" s="84">
        <v>2.8E-3</v>
      </c>
      <c r="J34" s="84">
        <v>3.8999999999999998E-3</v>
      </c>
      <c r="K34" s="83">
        <v>6.0000000000000001E-3</v>
      </c>
      <c r="L34" s="84">
        <v>2.7000000000000001E-3</v>
      </c>
      <c r="M34" s="85">
        <v>4.0999999999999995E-3</v>
      </c>
      <c r="N34" s="66">
        <v>8.6E-3</v>
      </c>
      <c r="O34" s="78">
        <v>3.3E-3</v>
      </c>
      <c r="P34" s="79">
        <v>9.8999999999999991E-3</v>
      </c>
      <c r="Q34" s="80">
        <v>4.0999999999999995E-3</v>
      </c>
      <c r="R34" s="79">
        <v>8.3000000000000001E-3</v>
      </c>
      <c r="S34" s="80">
        <v>3.9000000000000003E-3</v>
      </c>
      <c r="T34" s="81">
        <v>9.1999999999999998E-3</v>
      </c>
      <c r="U34" s="82">
        <v>6.7000000000000002E-3</v>
      </c>
      <c r="V34" s="81">
        <v>1.2999999999999999E-2</v>
      </c>
      <c r="W34" s="82">
        <v>6.1000000000000004E-3</v>
      </c>
      <c r="X34" s="81">
        <v>8.3000000000000001E-3</v>
      </c>
      <c r="Y34" s="82">
        <v>2.7000000000000001E-3</v>
      </c>
      <c r="Z34" s="81">
        <v>9.1999999999999998E-3</v>
      </c>
      <c r="AA34" s="82">
        <v>3.7000000000000002E-3</v>
      </c>
      <c r="AB34" s="81">
        <v>9.1000000000000004E-3</v>
      </c>
      <c r="AC34" s="82">
        <v>3.0999999999999999E-3</v>
      </c>
      <c r="AD34" s="81">
        <v>9.7000000000000003E-3</v>
      </c>
      <c r="AE34" s="82">
        <v>4.0000000000000001E-3</v>
      </c>
    </row>
    <row r="35" spans="1:31" x14ac:dyDescent="0.3">
      <c r="A35">
        <v>20</v>
      </c>
      <c r="B35" s="32" t="s">
        <v>34</v>
      </c>
      <c r="D35" s="83"/>
      <c r="E35" s="83">
        <v>3.7000000000000002E-3</v>
      </c>
      <c r="F35" s="84">
        <v>1.6999999999999999E-3</v>
      </c>
      <c r="G35" s="85">
        <v>3.0000000000000001E-3</v>
      </c>
      <c r="H35" s="84">
        <v>4.1000000000000003E-3</v>
      </c>
      <c r="I35" s="84">
        <v>2.3999999999999998E-3</v>
      </c>
      <c r="J35" s="84">
        <v>4.4999999999999997E-3</v>
      </c>
      <c r="K35" s="83">
        <v>4.0000000000000001E-3</v>
      </c>
      <c r="L35" s="84">
        <v>2.3E-3</v>
      </c>
      <c r="M35" s="85">
        <v>5.6999999999999993E-3</v>
      </c>
      <c r="N35" s="66">
        <v>6.6E-3</v>
      </c>
      <c r="O35" s="78">
        <v>7.3000000000000001E-3</v>
      </c>
      <c r="P35" s="79">
        <v>6.0000000000000001E-3</v>
      </c>
      <c r="Q35" s="80">
        <v>1.0200000000000001E-2</v>
      </c>
      <c r="R35" s="79">
        <v>5.8999999999999999E-3</v>
      </c>
      <c r="S35" s="80">
        <v>9.8999999999999991E-3</v>
      </c>
      <c r="T35" s="81">
        <v>6.4000000000000003E-3</v>
      </c>
      <c r="U35" s="82">
        <v>3.5000000000000001E-3</v>
      </c>
      <c r="V35" s="81">
        <v>6.4000000000000003E-3</v>
      </c>
      <c r="W35" s="82">
        <v>4.0000000000000001E-3</v>
      </c>
      <c r="X35" s="81">
        <v>6.7999999999999996E-3</v>
      </c>
      <c r="Y35" s="82">
        <v>4.7999999999999996E-3</v>
      </c>
      <c r="Z35" s="81">
        <v>7.1000000000000004E-3</v>
      </c>
      <c r="AA35" s="82">
        <v>3.5999999999999999E-3</v>
      </c>
      <c r="AB35" s="81">
        <v>6.1999999999999998E-3</v>
      </c>
      <c r="AC35" s="82">
        <v>3.5000000000000001E-3</v>
      </c>
      <c r="AD35" s="81">
        <v>6.4000000000000003E-3</v>
      </c>
      <c r="AE35" s="82">
        <v>6.1000000000000004E-3</v>
      </c>
    </row>
    <row r="36" spans="1:31" x14ac:dyDescent="0.3">
      <c r="A36">
        <v>21</v>
      </c>
      <c r="B36" s="32" t="s">
        <v>35</v>
      </c>
      <c r="D36" s="83"/>
      <c r="E36" s="83">
        <v>7.6E-3</v>
      </c>
      <c r="F36" s="84">
        <v>2.7000000000000001E-3</v>
      </c>
      <c r="G36" s="85">
        <v>2.8999999999999998E-3</v>
      </c>
      <c r="H36" s="84">
        <v>8.3999999999999995E-3</v>
      </c>
      <c r="I36" s="84">
        <v>3.3E-3</v>
      </c>
      <c r="J36" s="84">
        <v>3.7000000000000002E-3</v>
      </c>
      <c r="K36" s="83">
        <v>6.7000000000000002E-3</v>
      </c>
      <c r="L36" s="84">
        <v>2.3999999999999998E-3</v>
      </c>
      <c r="M36" s="85">
        <v>8.5000000000000006E-3</v>
      </c>
      <c r="N36" s="66">
        <v>7.1999999999999998E-3</v>
      </c>
      <c r="O36" s="78">
        <v>9.1000000000000004E-3</v>
      </c>
      <c r="P36" s="79">
        <v>8.3999999999999995E-3</v>
      </c>
      <c r="Q36" s="80">
        <v>5.8999999999999999E-3</v>
      </c>
      <c r="R36" s="79">
        <v>8.8000000000000005E-3</v>
      </c>
      <c r="S36" s="80">
        <v>5.5000000000000005E-3</v>
      </c>
      <c r="T36" s="81">
        <v>1.4999999999999999E-2</v>
      </c>
      <c r="U36" s="82">
        <v>3.3E-3</v>
      </c>
      <c r="V36" s="81">
        <v>1.7899999999999999E-2</v>
      </c>
      <c r="W36" s="82">
        <v>3.5000000000000001E-3</v>
      </c>
      <c r="X36" s="81">
        <v>2.2200000000000001E-2</v>
      </c>
      <c r="Y36" s="82">
        <v>5.1999999999999998E-3</v>
      </c>
      <c r="Z36" s="81">
        <v>2.41E-2</v>
      </c>
      <c r="AA36" s="82">
        <v>4.7999999999999996E-3</v>
      </c>
      <c r="AB36" s="81">
        <v>0.02</v>
      </c>
      <c r="AC36" s="82">
        <v>3.5999999999999999E-3</v>
      </c>
      <c r="AD36" s="81">
        <v>1.8599999999999998E-2</v>
      </c>
      <c r="AE36" s="82">
        <v>5.4000000000000003E-3</v>
      </c>
    </row>
    <row r="37" spans="1:31" x14ac:dyDescent="0.3">
      <c r="A37">
        <v>22</v>
      </c>
      <c r="B37" s="32" t="s">
        <v>36</v>
      </c>
      <c r="D37" s="83"/>
      <c r="E37" s="83">
        <v>7.6E-3</v>
      </c>
      <c r="F37" s="84">
        <v>1.4E-3</v>
      </c>
      <c r="G37" s="85">
        <v>4.4999999999999997E-3</v>
      </c>
      <c r="H37" s="84">
        <v>3.5999999999999999E-3</v>
      </c>
      <c r="I37" s="84">
        <v>2.3E-3</v>
      </c>
      <c r="J37" s="84">
        <v>4.4999999999999997E-3</v>
      </c>
      <c r="K37" s="83">
        <v>3.4000000000000002E-3</v>
      </c>
      <c r="L37" s="84">
        <v>2.5000000000000001E-3</v>
      </c>
      <c r="M37" s="85">
        <v>4.7999999999999996E-3</v>
      </c>
      <c r="N37" s="66">
        <v>5.5000000000000005E-3</v>
      </c>
      <c r="O37" s="78">
        <v>4.0000000000000001E-3</v>
      </c>
      <c r="P37" s="79">
        <v>6.8999999999999999E-3</v>
      </c>
      <c r="Q37" s="80">
        <v>3.2000000000000002E-3</v>
      </c>
      <c r="R37" s="79">
        <v>6.4000000000000003E-3</v>
      </c>
      <c r="S37" s="80">
        <v>3.9000000000000003E-3</v>
      </c>
      <c r="T37" s="81">
        <v>4.5999999999999999E-3</v>
      </c>
      <c r="U37" s="82">
        <v>5.5999999999999999E-3</v>
      </c>
      <c r="V37" s="81">
        <v>5.8999999999999999E-3</v>
      </c>
      <c r="W37" s="82">
        <v>5.3E-3</v>
      </c>
      <c r="X37" s="81">
        <v>7.1999999999999998E-3</v>
      </c>
      <c r="Y37" s="82">
        <v>5.5999999999999999E-3</v>
      </c>
      <c r="Z37" s="81">
        <v>8.0000000000000002E-3</v>
      </c>
      <c r="AA37" s="82">
        <v>4.5999999999999999E-3</v>
      </c>
      <c r="AB37" s="81">
        <v>6.8999999999999999E-3</v>
      </c>
      <c r="AC37" s="82">
        <v>4.0000000000000001E-3</v>
      </c>
      <c r="AD37" s="81">
        <v>6.8999999999999999E-3</v>
      </c>
      <c r="AE37" s="82">
        <v>4.8999999999999998E-3</v>
      </c>
    </row>
    <row r="38" spans="1:31" x14ac:dyDescent="0.3">
      <c r="A38">
        <v>23</v>
      </c>
      <c r="B38" s="32" t="s">
        <v>37</v>
      </c>
      <c r="D38" s="83"/>
      <c r="E38" s="83">
        <v>5.1000000000000004E-3</v>
      </c>
      <c r="F38" s="84">
        <v>1.6999999999999999E-3</v>
      </c>
      <c r="G38" s="85">
        <v>2E-3</v>
      </c>
      <c r="H38" s="84">
        <v>6.3E-3</v>
      </c>
      <c r="I38" s="84">
        <v>0</v>
      </c>
      <c r="J38" s="84">
        <v>2.8E-3</v>
      </c>
      <c r="K38" s="83">
        <v>5.5000000000000005E-3</v>
      </c>
      <c r="L38" s="84">
        <v>2.3E-3</v>
      </c>
      <c r="M38" s="85">
        <v>7.000000000000001E-4</v>
      </c>
      <c r="N38" s="66">
        <v>5.8999999999999999E-3</v>
      </c>
      <c r="O38" s="78">
        <v>2.0999999999999999E-3</v>
      </c>
      <c r="P38" s="79">
        <v>6.5000000000000006E-3</v>
      </c>
      <c r="Q38" s="80">
        <v>3.8E-3</v>
      </c>
      <c r="R38" s="79">
        <v>6.0999999999999995E-3</v>
      </c>
      <c r="S38" s="80">
        <v>6.8999999999999999E-3</v>
      </c>
      <c r="T38" s="81">
        <v>7.1000000000000004E-3</v>
      </c>
      <c r="U38" s="82">
        <v>3.3E-3</v>
      </c>
      <c r="V38" s="81">
        <v>9.7999999999999997E-3</v>
      </c>
      <c r="W38" s="82">
        <v>2.5000000000000001E-3</v>
      </c>
      <c r="X38" s="81">
        <v>1.0999999999999999E-2</v>
      </c>
      <c r="Y38" s="82">
        <v>2E-3</v>
      </c>
      <c r="Z38" s="81">
        <v>0.01</v>
      </c>
      <c r="AA38" s="82">
        <v>1.6999999999999999E-3</v>
      </c>
      <c r="AB38" s="81">
        <v>7.1000000000000004E-3</v>
      </c>
      <c r="AC38" s="82">
        <v>1.9E-3</v>
      </c>
      <c r="AD38" s="81">
        <v>7.7999999999999996E-3</v>
      </c>
      <c r="AE38" s="82">
        <v>3.0999999999999999E-3</v>
      </c>
    </row>
    <row r="39" spans="1:31" x14ac:dyDescent="0.3">
      <c r="A39">
        <v>24</v>
      </c>
      <c r="B39" s="32" t="s">
        <v>38</v>
      </c>
      <c r="D39" s="83"/>
      <c r="E39" s="83">
        <v>9.4999999999999998E-3</v>
      </c>
      <c r="F39" s="84">
        <v>8.9999999999999998E-4</v>
      </c>
      <c r="G39" s="85">
        <v>2E-3</v>
      </c>
      <c r="H39" s="84">
        <v>4.7000000000000002E-3</v>
      </c>
      <c r="I39" s="84">
        <v>1.1000000000000001E-3</v>
      </c>
      <c r="J39" s="84">
        <v>2.8E-3</v>
      </c>
      <c r="K39" s="83">
        <v>4.6999999999999993E-3</v>
      </c>
      <c r="L39" s="84">
        <v>5.9999999999999995E-4</v>
      </c>
      <c r="M39" s="85">
        <v>2.8999999999999998E-3</v>
      </c>
      <c r="N39" s="66">
        <v>4.5999999999999999E-3</v>
      </c>
      <c r="O39" s="78">
        <v>4.4000000000000003E-3</v>
      </c>
      <c r="P39" s="79">
        <v>3.4000000000000002E-3</v>
      </c>
      <c r="Q39" s="80">
        <v>6.3E-3</v>
      </c>
      <c r="R39" s="79">
        <v>4.0999999999999995E-3</v>
      </c>
      <c r="S39" s="80">
        <v>4.5999999999999999E-3</v>
      </c>
      <c r="T39" s="81">
        <v>4.7999999999999996E-3</v>
      </c>
      <c r="U39" s="82">
        <v>2.8E-3</v>
      </c>
      <c r="V39" s="81">
        <v>3.3999999999999998E-3</v>
      </c>
      <c r="W39" s="82">
        <v>2.7000000000000001E-3</v>
      </c>
      <c r="X39" s="81">
        <v>2.5000000000000001E-3</v>
      </c>
      <c r="Y39" s="82">
        <v>2.0999999999999999E-3</v>
      </c>
      <c r="Z39" s="81">
        <v>3.0000000000000001E-3</v>
      </c>
      <c r="AA39" s="82">
        <v>1.6000000000000001E-3</v>
      </c>
      <c r="AB39" s="81">
        <v>3.3999999999999998E-3</v>
      </c>
      <c r="AC39" s="82">
        <v>2E-3</v>
      </c>
      <c r="AD39" s="81">
        <v>5.5999999999999999E-3</v>
      </c>
      <c r="AE39" s="82">
        <v>3.3999999999999998E-3</v>
      </c>
    </row>
    <row r="40" spans="1:31" x14ac:dyDescent="0.3">
      <c r="A40">
        <v>25</v>
      </c>
      <c r="B40" s="32" t="s">
        <v>39</v>
      </c>
      <c r="D40" s="83"/>
      <c r="E40" s="83">
        <v>2.3999999999999998E-3</v>
      </c>
      <c r="F40" s="84">
        <v>5.9999999999999995E-4</v>
      </c>
      <c r="G40" s="85">
        <v>2.0000000000000001E-4</v>
      </c>
      <c r="H40" s="84">
        <v>7.7999999999999996E-3</v>
      </c>
      <c r="I40" s="84">
        <v>5.9999999999999995E-4</v>
      </c>
      <c r="J40" s="84">
        <v>1.8E-3</v>
      </c>
      <c r="K40" s="83">
        <v>8.6E-3</v>
      </c>
      <c r="L40" s="84">
        <v>4.0000000000000002E-4</v>
      </c>
      <c r="M40" s="85">
        <v>5.1000000000000004E-3</v>
      </c>
      <c r="N40" s="66">
        <v>1.6399999999999998E-2</v>
      </c>
      <c r="O40" s="78">
        <v>4.6999999999999993E-3</v>
      </c>
      <c r="P40" s="79">
        <v>1.55E-2</v>
      </c>
      <c r="Q40" s="80">
        <v>6.3E-3</v>
      </c>
      <c r="R40" s="79">
        <v>1.5300000000000001E-2</v>
      </c>
      <c r="S40" s="80">
        <v>6.8000000000000005E-3</v>
      </c>
      <c r="T40" s="81">
        <v>7.4999999999999997E-3</v>
      </c>
      <c r="U40" s="82">
        <v>5.1000000000000004E-3</v>
      </c>
      <c r="V40" s="81">
        <v>7.4000000000000003E-3</v>
      </c>
      <c r="W40" s="82">
        <v>5.4999999999999997E-3</v>
      </c>
      <c r="X40" s="81">
        <v>8.0000000000000002E-3</v>
      </c>
      <c r="Y40" s="82">
        <v>6.4999999999999997E-3</v>
      </c>
      <c r="Z40" s="81">
        <v>8.5000000000000006E-3</v>
      </c>
      <c r="AA40" s="82">
        <v>5.1000000000000004E-3</v>
      </c>
      <c r="AB40" s="81">
        <v>7.7000000000000002E-3</v>
      </c>
      <c r="AC40" s="82">
        <v>4.4999999999999997E-3</v>
      </c>
      <c r="AD40" s="81">
        <v>8.0999999999999996E-3</v>
      </c>
      <c r="AE40" s="82">
        <v>6.7999999999999996E-3</v>
      </c>
    </row>
    <row r="41" spans="1:31" x14ac:dyDescent="0.3">
      <c r="A41">
        <v>26</v>
      </c>
      <c r="B41" s="32" t="s">
        <v>40</v>
      </c>
      <c r="D41" s="83"/>
      <c r="E41" s="83">
        <v>0.01</v>
      </c>
      <c r="F41" s="84">
        <v>5.9999999999999995E-4</v>
      </c>
      <c r="G41" s="85">
        <v>4.0000000000000002E-4</v>
      </c>
      <c r="H41" s="84">
        <v>4.8999999999999998E-3</v>
      </c>
      <c r="I41" s="84">
        <v>5.9999999999999995E-4</v>
      </c>
      <c r="J41" s="84">
        <v>6.9999999999999999E-4</v>
      </c>
      <c r="K41" s="83">
        <v>4.7999999999999996E-3</v>
      </c>
      <c r="L41" s="84">
        <v>8.9999999999999998E-4</v>
      </c>
      <c r="M41" s="85">
        <v>5.8999999999999999E-3</v>
      </c>
      <c r="N41" s="66">
        <v>8.5000000000000006E-3</v>
      </c>
      <c r="O41" s="78">
        <v>4.6999999999999993E-3</v>
      </c>
      <c r="P41" s="79">
        <v>8.6999999999999994E-3</v>
      </c>
      <c r="Q41" s="80">
        <v>6.3E-3</v>
      </c>
      <c r="R41" s="79">
        <v>8.3999999999999995E-3</v>
      </c>
      <c r="S41" s="80">
        <v>6.8000000000000005E-3</v>
      </c>
      <c r="T41" s="81">
        <v>7.7999999999999996E-3</v>
      </c>
      <c r="U41" s="82">
        <v>5.4000000000000003E-3</v>
      </c>
      <c r="V41" s="81">
        <v>7.7000000000000002E-3</v>
      </c>
      <c r="W41" s="82">
        <v>5.7999999999999996E-3</v>
      </c>
      <c r="X41" s="81">
        <v>8.2000000000000007E-3</v>
      </c>
      <c r="Y41" s="82">
        <v>6.7000000000000002E-3</v>
      </c>
      <c r="Z41" s="81">
        <v>8.9999999999999993E-3</v>
      </c>
      <c r="AA41" s="82">
        <v>5.3E-3</v>
      </c>
      <c r="AB41" s="81">
        <v>7.9000000000000008E-3</v>
      </c>
      <c r="AC41" s="82">
        <v>4.5999999999999999E-3</v>
      </c>
      <c r="AD41" s="81">
        <v>8.0999999999999996E-3</v>
      </c>
      <c r="AE41" s="82">
        <v>6.7999999999999996E-3</v>
      </c>
    </row>
    <row r="42" spans="1:31" x14ac:dyDescent="0.3">
      <c r="A42">
        <v>27</v>
      </c>
      <c r="B42" s="32" t="s">
        <v>41</v>
      </c>
      <c r="D42" s="83"/>
      <c r="E42" s="83">
        <v>6.1000000000000004E-3</v>
      </c>
      <c r="F42" s="84">
        <v>1.1999999999999999E-3</v>
      </c>
      <c r="G42" s="85">
        <v>2.5000000000000001E-3</v>
      </c>
      <c r="H42" s="84">
        <v>4.8999999999999998E-3</v>
      </c>
      <c r="I42" s="84">
        <v>2.3999999999999998E-3</v>
      </c>
      <c r="J42" s="84">
        <v>4.7999999999999996E-3</v>
      </c>
      <c r="K42" s="83">
        <v>4.7999999999999996E-3</v>
      </c>
      <c r="L42" s="84">
        <v>2.5000000000000001E-3</v>
      </c>
      <c r="M42" s="85">
        <v>5.3E-3</v>
      </c>
      <c r="N42" s="66">
        <v>3.7000000000000002E-3</v>
      </c>
      <c r="O42" s="78">
        <v>3.7000000000000002E-3</v>
      </c>
      <c r="P42" s="79">
        <v>6.0999999999999995E-3</v>
      </c>
      <c r="Q42" s="80">
        <v>3.4000000000000002E-3</v>
      </c>
      <c r="R42" s="79">
        <v>8.1000000000000013E-3</v>
      </c>
      <c r="S42" s="80">
        <v>8.3999999999999995E-3</v>
      </c>
      <c r="T42" s="81">
        <v>7.4000000000000003E-3</v>
      </c>
      <c r="U42" s="82">
        <v>7.4999999999999997E-3</v>
      </c>
      <c r="V42" s="81">
        <v>7.7999999999999996E-3</v>
      </c>
      <c r="W42" s="82">
        <v>8.6E-3</v>
      </c>
      <c r="X42" s="81">
        <v>8.9999999999999993E-3</v>
      </c>
      <c r="Y42" s="82">
        <v>1.1299999999999999E-2</v>
      </c>
      <c r="Z42" s="81">
        <v>1.3899999999999999E-2</v>
      </c>
      <c r="AA42" s="82">
        <v>1.21E-2</v>
      </c>
      <c r="AB42" s="81">
        <v>1.34E-2</v>
      </c>
      <c r="AC42" s="82">
        <v>9.5999999999999992E-3</v>
      </c>
      <c r="AD42" s="81">
        <v>1.12E-2</v>
      </c>
      <c r="AE42" s="82">
        <v>8.2000000000000007E-3</v>
      </c>
    </row>
    <row r="43" spans="1:31" x14ac:dyDescent="0.3">
      <c r="A43">
        <v>28</v>
      </c>
      <c r="B43" s="32" t="s">
        <v>42</v>
      </c>
      <c r="D43" s="83"/>
      <c r="E43" s="83">
        <v>6.1000000000000004E-3</v>
      </c>
      <c r="F43" s="84">
        <v>7.0000000000000001E-3</v>
      </c>
      <c r="G43" s="85">
        <v>1.5800000000000002E-2</v>
      </c>
      <c r="H43" s="84">
        <v>9.1000000000000004E-3</v>
      </c>
      <c r="I43" s="84">
        <v>7.9000000000000008E-3</v>
      </c>
      <c r="J43" s="84">
        <v>1.67E-2</v>
      </c>
      <c r="K43" s="83">
        <v>9.4999999999999998E-3</v>
      </c>
      <c r="L43" s="84">
        <v>8.5000000000000006E-3</v>
      </c>
      <c r="M43" s="85">
        <v>1.5700000000000002E-2</v>
      </c>
      <c r="N43" s="66">
        <v>1.78E-2</v>
      </c>
      <c r="O43" s="78">
        <v>1.5100000000000001E-2</v>
      </c>
      <c r="P43" s="79">
        <v>2.35E-2</v>
      </c>
      <c r="Q43" s="80">
        <v>1.5900000000000001E-2</v>
      </c>
      <c r="R43" s="79">
        <v>2.1499999999999998E-2</v>
      </c>
      <c r="S43" s="80">
        <v>1.09E-2</v>
      </c>
      <c r="T43" s="81">
        <v>2.4199999999999999E-2</v>
      </c>
      <c r="U43" s="82">
        <v>1.0500000000000001E-2</v>
      </c>
      <c r="V43" s="81">
        <v>2.3599999999999999E-2</v>
      </c>
      <c r="W43" s="82">
        <v>1.21E-2</v>
      </c>
      <c r="X43" s="81">
        <v>2.2599999999999999E-2</v>
      </c>
      <c r="Y43" s="82">
        <v>1.6199999999999999E-2</v>
      </c>
      <c r="Z43" s="81">
        <v>2.6599999999999999E-2</v>
      </c>
      <c r="AA43" s="82">
        <v>1.3899999999999999E-2</v>
      </c>
      <c r="AB43" s="81">
        <v>2.5600000000000001E-2</v>
      </c>
      <c r="AC43" s="82">
        <v>1.01E-2</v>
      </c>
      <c r="AD43" s="81">
        <v>2.46E-2</v>
      </c>
      <c r="AE43" s="82">
        <v>1.3899999999999999E-2</v>
      </c>
    </row>
    <row r="44" spans="1:31" x14ac:dyDescent="0.3">
      <c r="A44">
        <v>29</v>
      </c>
      <c r="B44" s="32" t="s">
        <v>43</v>
      </c>
      <c r="D44" s="83"/>
      <c r="E44" s="83">
        <v>6.4999999999999997E-3</v>
      </c>
      <c r="F44" s="84">
        <v>5.0000000000000001E-4</v>
      </c>
      <c r="G44" s="85">
        <v>1.1999999999999999E-3</v>
      </c>
      <c r="H44" s="84">
        <v>5.3E-3</v>
      </c>
      <c r="I44" s="84">
        <v>1.6000000000000001E-3</v>
      </c>
      <c r="J44" s="84">
        <v>6.0000000000000001E-3</v>
      </c>
      <c r="K44" s="83">
        <v>3.2000000000000002E-3</v>
      </c>
      <c r="L44" s="84">
        <v>1.5E-3</v>
      </c>
      <c r="M44" s="85">
        <v>3.7000000000000002E-3</v>
      </c>
      <c r="N44" s="66">
        <v>4.5000000000000005E-3</v>
      </c>
      <c r="O44" s="78">
        <v>6.1999999999999998E-3</v>
      </c>
      <c r="P44" s="79">
        <v>7.3000000000000001E-3</v>
      </c>
      <c r="Q44" s="80">
        <v>1.18E-2</v>
      </c>
      <c r="R44" s="79">
        <v>8.6E-3</v>
      </c>
      <c r="S44" s="80">
        <v>1.2500000000000001E-2</v>
      </c>
      <c r="T44" s="81">
        <v>8.3000000000000001E-3</v>
      </c>
      <c r="U44" s="82">
        <v>5.3E-3</v>
      </c>
      <c r="V44" s="81">
        <v>8.9999999999999993E-3</v>
      </c>
      <c r="W44" s="82">
        <v>5.8999999999999999E-3</v>
      </c>
      <c r="X44" s="81">
        <v>8.3000000000000001E-3</v>
      </c>
      <c r="Y44" s="82">
        <v>6.1999999999999998E-3</v>
      </c>
      <c r="Z44" s="81">
        <v>8.8999999999999999E-3</v>
      </c>
      <c r="AA44" s="82">
        <v>5.1999999999999998E-3</v>
      </c>
      <c r="AB44" s="81">
        <v>8.0000000000000002E-3</v>
      </c>
      <c r="AC44" s="82">
        <v>4.4000000000000003E-3</v>
      </c>
      <c r="AD44" s="81">
        <v>8.6E-3</v>
      </c>
      <c r="AE44" s="82">
        <v>6.3E-3</v>
      </c>
    </row>
    <row r="45" spans="1:31" x14ac:dyDescent="0.3">
      <c r="A45">
        <v>30</v>
      </c>
      <c r="B45" s="32" t="s">
        <v>44</v>
      </c>
      <c r="D45" s="83"/>
      <c r="E45" s="83">
        <v>5.4999999999999997E-3</v>
      </c>
      <c r="F45" s="84">
        <v>3.0000000000000001E-3</v>
      </c>
      <c r="G45" s="85">
        <v>7.3000000000000001E-3</v>
      </c>
      <c r="H45" s="84">
        <v>8.5000000000000006E-3</v>
      </c>
      <c r="I45" s="84">
        <v>7.9000000000000008E-3</v>
      </c>
      <c r="J45" s="84">
        <v>7.7999999999999996E-3</v>
      </c>
      <c r="K45" s="83">
        <v>6.7000000000000002E-3</v>
      </c>
      <c r="L45" s="84">
        <v>5.7999999999999996E-3</v>
      </c>
      <c r="M45" s="85">
        <v>5.8999999999999999E-3</v>
      </c>
      <c r="N45" s="66">
        <v>1.2500000000000001E-2</v>
      </c>
      <c r="O45" s="78">
        <v>5.8999999999999999E-3</v>
      </c>
      <c r="P45" s="79">
        <v>1.1899999999999999E-2</v>
      </c>
      <c r="Q45" s="80">
        <v>6.9999999999999993E-3</v>
      </c>
      <c r="R45" s="79">
        <v>9.8999999999999991E-3</v>
      </c>
      <c r="S45" s="80">
        <v>6.9999999999999993E-3</v>
      </c>
      <c r="T45" s="81">
        <v>1.15E-2</v>
      </c>
      <c r="U45" s="82">
        <v>8.9999999999999993E-3</v>
      </c>
      <c r="V45" s="81">
        <v>1.06E-2</v>
      </c>
      <c r="W45" s="82">
        <v>8.6999999999999994E-3</v>
      </c>
      <c r="X45" s="81">
        <v>1.5100000000000001E-2</v>
      </c>
      <c r="Y45" s="82">
        <v>8.0000000000000002E-3</v>
      </c>
      <c r="Z45" s="81">
        <v>1.8499999999999999E-2</v>
      </c>
      <c r="AA45" s="82">
        <v>6.7999999999999996E-3</v>
      </c>
      <c r="AB45" s="81">
        <v>1.26E-2</v>
      </c>
      <c r="AC45" s="82">
        <v>4.1999999999999997E-3</v>
      </c>
      <c r="AD45" s="81">
        <v>9.4000000000000004E-3</v>
      </c>
      <c r="AE45" s="82">
        <v>3.7000000000000002E-3</v>
      </c>
    </row>
    <row r="46" spans="1:31" x14ac:dyDescent="0.3">
      <c r="A46">
        <v>31</v>
      </c>
      <c r="B46" s="32" t="s">
        <v>45</v>
      </c>
      <c r="D46" s="83"/>
      <c r="E46" s="83">
        <v>4.0000000000000002E-4</v>
      </c>
      <c r="F46" s="84">
        <v>5.9999999999999995E-4</v>
      </c>
      <c r="G46" s="85">
        <v>2.3999999999999998E-3</v>
      </c>
      <c r="H46" s="84">
        <v>1E-3</v>
      </c>
      <c r="I46" s="84">
        <v>1.8E-3</v>
      </c>
      <c r="J46" s="84">
        <v>3.0000000000000001E-3</v>
      </c>
      <c r="K46" s="83">
        <v>1.4000000000000002E-3</v>
      </c>
      <c r="L46" s="84">
        <v>2.3E-3</v>
      </c>
      <c r="M46" s="85">
        <v>5.3E-3</v>
      </c>
      <c r="N46" s="66">
        <v>4.0000000000000001E-3</v>
      </c>
      <c r="O46" s="78">
        <v>5.3E-3</v>
      </c>
      <c r="P46" s="79">
        <v>4.6999999999999993E-3</v>
      </c>
      <c r="Q46" s="80">
        <v>8.1000000000000013E-3</v>
      </c>
      <c r="R46" s="79">
        <v>4.7999999999999996E-3</v>
      </c>
      <c r="S46" s="80">
        <v>7.7000000000000002E-3</v>
      </c>
      <c r="T46" s="81">
        <v>4.1000000000000003E-3</v>
      </c>
      <c r="U46" s="82">
        <v>2.7000000000000001E-3</v>
      </c>
      <c r="V46" s="81">
        <v>4.4000000000000003E-3</v>
      </c>
      <c r="W46" s="82">
        <v>2.7000000000000001E-3</v>
      </c>
      <c r="X46" s="81">
        <v>5.4000000000000003E-3</v>
      </c>
      <c r="Y46" s="82">
        <v>4.3E-3</v>
      </c>
      <c r="Z46" s="81">
        <v>6.1999999999999998E-3</v>
      </c>
      <c r="AA46" s="82">
        <v>4.1999999999999997E-3</v>
      </c>
      <c r="AB46" s="81">
        <v>4.7999999999999996E-3</v>
      </c>
      <c r="AC46" s="82">
        <v>2.8999999999999998E-3</v>
      </c>
      <c r="AD46" s="81">
        <v>4.3E-3</v>
      </c>
      <c r="AE46" s="82">
        <v>5.4000000000000003E-3</v>
      </c>
    </row>
    <row r="47" spans="1:31" x14ac:dyDescent="0.3">
      <c r="A47">
        <v>32</v>
      </c>
      <c r="B47" s="32" t="s">
        <v>46</v>
      </c>
      <c r="D47" s="83"/>
      <c r="E47" s="83">
        <v>5.4999999999999997E-3</v>
      </c>
      <c r="F47" s="84">
        <v>2.3999999999999998E-3</v>
      </c>
      <c r="G47" s="85">
        <v>5.1000000000000004E-3</v>
      </c>
      <c r="H47" s="84">
        <v>5.8999999999999999E-3</v>
      </c>
      <c r="I47" s="84">
        <v>4.0000000000000001E-3</v>
      </c>
      <c r="J47" s="84">
        <v>6.0000000000000001E-3</v>
      </c>
      <c r="K47" s="83">
        <v>5.6000000000000008E-3</v>
      </c>
      <c r="L47" s="84">
        <v>3.9000000000000003E-3</v>
      </c>
      <c r="M47" s="85">
        <v>5.3E-3</v>
      </c>
      <c r="N47" s="66">
        <v>8.8999999999999999E-3</v>
      </c>
      <c r="O47" s="78">
        <v>3.9000000000000003E-3</v>
      </c>
      <c r="P47" s="79">
        <v>8.199999999999999E-3</v>
      </c>
      <c r="Q47" s="80">
        <v>5.6999999999999993E-3</v>
      </c>
      <c r="R47" s="79">
        <v>7.6E-3</v>
      </c>
      <c r="S47" s="80">
        <v>6.3E-3</v>
      </c>
      <c r="T47" s="81">
        <v>7.1999999999999998E-3</v>
      </c>
      <c r="U47" s="82">
        <v>5.4999999999999997E-3</v>
      </c>
      <c r="V47" s="81">
        <v>7.0000000000000001E-3</v>
      </c>
      <c r="W47" s="82">
        <v>5.7999999999999996E-3</v>
      </c>
      <c r="X47" s="81">
        <v>7.7000000000000002E-3</v>
      </c>
      <c r="Y47" s="82">
        <v>6.7999999999999996E-3</v>
      </c>
      <c r="Z47" s="81">
        <v>8.0999999999999996E-3</v>
      </c>
      <c r="AA47" s="82">
        <v>5.3E-3</v>
      </c>
      <c r="AB47" s="81">
        <v>7.3000000000000001E-3</v>
      </c>
      <c r="AC47" s="82">
        <v>4.5999999999999999E-3</v>
      </c>
      <c r="AD47" s="81">
        <v>7.7999999999999996E-3</v>
      </c>
      <c r="AE47" s="82">
        <v>6.8999999999999999E-3</v>
      </c>
    </row>
    <row r="48" spans="1:31" x14ac:dyDescent="0.3">
      <c r="A48">
        <v>33</v>
      </c>
      <c r="B48" s="32" t="s">
        <v>47</v>
      </c>
      <c r="D48" s="83"/>
      <c r="E48" s="83">
        <v>3.3E-3</v>
      </c>
      <c r="F48" s="84">
        <v>2.5999999999999999E-3</v>
      </c>
      <c r="G48" s="85">
        <v>6.4999999999999997E-3</v>
      </c>
      <c r="H48" s="84">
        <v>3.8999999999999998E-3</v>
      </c>
      <c r="I48" s="84">
        <v>3.7000000000000002E-3</v>
      </c>
      <c r="J48" s="84">
        <v>7.0000000000000001E-3</v>
      </c>
      <c r="K48" s="83">
        <v>4.0000000000000001E-3</v>
      </c>
      <c r="L48" s="84">
        <v>3.9000000000000003E-3</v>
      </c>
      <c r="M48" s="85">
        <v>6.7000000000000002E-3</v>
      </c>
      <c r="N48" s="66">
        <v>7.3000000000000001E-3</v>
      </c>
      <c r="O48" s="78">
        <v>5.5000000000000005E-3</v>
      </c>
      <c r="P48" s="79">
        <v>7.3000000000000001E-3</v>
      </c>
      <c r="Q48" s="80">
        <v>5.6999999999999993E-3</v>
      </c>
      <c r="R48" s="79">
        <v>6.7000000000000002E-3</v>
      </c>
      <c r="S48" s="80">
        <v>5.6000000000000008E-3</v>
      </c>
      <c r="T48" s="81">
        <v>6.3E-3</v>
      </c>
      <c r="U48" s="82">
        <v>6.7000000000000002E-3</v>
      </c>
      <c r="V48" s="81">
        <v>6.4999999999999997E-3</v>
      </c>
      <c r="W48" s="82">
        <v>6.6E-3</v>
      </c>
      <c r="X48" s="81">
        <v>7.7000000000000002E-3</v>
      </c>
      <c r="Y48" s="82">
        <v>8.0000000000000002E-3</v>
      </c>
      <c r="Z48" s="81">
        <v>8.6999999999999994E-3</v>
      </c>
      <c r="AA48" s="82">
        <v>6.3E-3</v>
      </c>
      <c r="AB48" s="81">
        <v>7.3000000000000001E-3</v>
      </c>
      <c r="AC48" s="82">
        <v>4.4999999999999997E-3</v>
      </c>
      <c r="AD48" s="81">
        <v>7.4999999999999997E-3</v>
      </c>
      <c r="AE48" s="82">
        <v>6.6E-3</v>
      </c>
    </row>
    <row r="49" spans="1:31" x14ac:dyDescent="0.3">
      <c r="A49">
        <v>34</v>
      </c>
      <c r="B49" s="32" t="s">
        <v>48</v>
      </c>
      <c r="D49" s="83"/>
      <c r="E49" s="83">
        <v>1.1299999999999999E-2</v>
      </c>
      <c r="F49" s="84">
        <v>3.8E-3</v>
      </c>
      <c r="G49" s="85">
        <v>6.7000000000000002E-3</v>
      </c>
      <c r="H49" s="84">
        <v>2.8999999999999998E-3</v>
      </c>
      <c r="I49" s="84">
        <v>6.7000000000000002E-3</v>
      </c>
      <c r="J49" s="84">
        <v>6.6E-3</v>
      </c>
      <c r="K49" s="83">
        <v>2E-3</v>
      </c>
      <c r="L49" s="84">
        <v>6.7000000000000002E-3</v>
      </c>
      <c r="M49" s="85">
        <v>7.6E-3</v>
      </c>
      <c r="N49" s="66">
        <v>9.300000000000001E-3</v>
      </c>
      <c r="O49" s="78">
        <v>7.3000000000000001E-3</v>
      </c>
      <c r="P49" s="79">
        <v>9.7999999999999997E-3</v>
      </c>
      <c r="Q49" s="80">
        <v>6.5000000000000006E-3</v>
      </c>
      <c r="R49" s="79">
        <v>1.2199999999999999E-2</v>
      </c>
      <c r="S49" s="80">
        <v>6.1999999999999998E-3</v>
      </c>
      <c r="T49" s="81">
        <v>1.44E-2</v>
      </c>
      <c r="U49" s="82">
        <v>7.6E-3</v>
      </c>
      <c r="V49" s="81">
        <v>1.55E-2</v>
      </c>
      <c r="W49" s="82">
        <v>9.7999999999999997E-3</v>
      </c>
      <c r="X49" s="81">
        <v>1.55E-2</v>
      </c>
      <c r="Y49" s="82">
        <v>1.26E-2</v>
      </c>
      <c r="Z49" s="81">
        <v>1.9E-2</v>
      </c>
      <c r="AA49" s="82">
        <v>1.12E-2</v>
      </c>
      <c r="AB49" s="81">
        <v>1.6199999999999999E-2</v>
      </c>
      <c r="AC49" s="82">
        <v>8.8000000000000005E-3</v>
      </c>
      <c r="AD49" s="81">
        <v>1.6199999999999999E-2</v>
      </c>
      <c r="AE49" s="82">
        <v>1.2800000000000001E-2</v>
      </c>
    </row>
    <row r="50" spans="1:31" x14ac:dyDescent="0.3">
      <c r="A50">
        <v>35</v>
      </c>
      <c r="B50" s="32" t="s">
        <v>49</v>
      </c>
      <c r="D50" s="83"/>
      <c r="E50" s="83">
        <v>5.1000000000000004E-3</v>
      </c>
      <c r="F50" s="84">
        <v>1.4E-3</v>
      </c>
      <c r="G50" s="85">
        <v>2.7000000000000001E-3</v>
      </c>
      <c r="H50" s="84">
        <v>4.4999999999999997E-3</v>
      </c>
      <c r="I50" s="84">
        <v>2.3E-3</v>
      </c>
      <c r="J50" s="84">
        <v>3.7000000000000002E-3</v>
      </c>
      <c r="K50" s="83">
        <v>4.3E-3</v>
      </c>
      <c r="L50" s="84">
        <v>2.3E-3</v>
      </c>
      <c r="M50" s="85">
        <v>3.5999999999999999E-3</v>
      </c>
      <c r="N50" s="66">
        <v>7.1999999999999998E-3</v>
      </c>
      <c r="O50" s="78">
        <v>3.4000000000000002E-3</v>
      </c>
      <c r="P50" s="79">
        <v>7.7000000000000002E-3</v>
      </c>
      <c r="Q50" s="80">
        <v>3.3E-3</v>
      </c>
      <c r="R50" s="79">
        <v>8.0000000000000002E-3</v>
      </c>
      <c r="S50" s="80">
        <v>3.3E-3</v>
      </c>
      <c r="T50" s="81">
        <v>7.6E-3</v>
      </c>
      <c r="U50" s="82">
        <v>4.7000000000000002E-3</v>
      </c>
      <c r="V50" s="81">
        <v>7.9000000000000008E-3</v>
      </c>
      <c r="W50" s="82">
        <v>4.8999999999999998E-3</v>
      </c>
      <c r="X50" s="81">
        <v>8.6999999999999994E-3</v>
      </c>
      <c r="Y50" s="82">
        <v>5.4000000000000003E-3</v>
      </c>
      <c r="Z50" s="81">
        <v>9.1999999999999998E-3</v>
      </c>
      <c r="AA50" s="82">
        <v>4.3E-3</v>
      </c>
      <c r="AB50" s="81">
        <v>8.5000000000000006E-3</v>
      </c>
      <c r="AC50" s="82">
        <v>4.4000000000000003E-3</v>
      </c>
      <c r="AD50" s="81">
        <v>9.4000000000000004E-3</v>
      </c>
      <c r="AE50" s="82">
        <v>7.1999999999999998E-3</v>
      </c>
    </row>
    <row r="51" spans="1:31" x14ac:dyDescent="0.3">
      <c r="A51">
        <v>38</v>
      </c>
      <c r="B51" s="32" t="s">
        <v>50</v>
      </c>
      <c r="D51" s="83"/>
      <c r="E51" s="83">
        <v>3.2000000000000002E-3</v>
      </c>
      <c r="F51" s="84">
        <v>6.9999999999999999E-4</v>
      </c>
      <c r="G51" s="85">
        <v>1.2999999999999999E-3</v>
      </c>
      <c r="H51" s="84">
        <v>8.9999999999999998E-4</v>
      </c>
      <c r="I51" s="84">
        <v>1E-3</v>
      </c>
      <c r="J51" s="84">
        <v>1.1999999999999999E-3</v>
      </c>
      <c r="K51" s="83">
        <v>1.5E-3</v>
      </c>
      <c r="L51" s="84">
        <v>1.1000000000000001E-3</v>
      </c>
      <c r="M51" s="85">
        <v>1.9E-3</v>
      </c>
      <c r="N51" s="66">
        <v>3.0999999999999999E-3</v>
      </c>
      <c r="O51" s="78">
        <v>1.1999999999999999E-3</v>
      </c>
      <c r="P51" s="79">
        <v>3.4000000000000002E-3</v>
      </c>
      <c r="Q51" s="80">
        <v>1.2999999999999999E-3</v>
      </c>
      <c r="R51" s="79">
        <v>3.9000000000000003E-3</v>
      </c>
      <c r="S51" s="80">
        <v>1.6000000000000001E-3</v>
      </c>
      <c r="T51" s="81">
        <v>1.0800000000000001E-2</v>
      </c>
      <c r="U51" s="82">
        <v>5.9999999999999995E-4</v>
      </c>
      <c r="V51" s="81">
        <v>1.12E-2</v>
      </c>
      <c r="W51" s="82">
        <v>1.6000000000000001E-3</v>
      </c>
      <c r="X51" s="81">
        <v>7.9000000000000008E-3</v>
      </c>
      <c r="Y51" s="82">
        <v>3.5000000000000001E-3</v>
      </c>
      <c r="Z51" s="81">
        <v>7.7999999999999996E-3</v>
      </c>
      <c r="AA51" s="82">
        <v>3.5999999999999999E-3</v>
      </c>
      <c r="AB51" s="81">
        <v>6.1999999999999998E-3</v>
      </c>
      <c r="AC51" s="82">
        <v>3.0000000000000001E-3</v>
      </c>
      <c r="AD51" s="81">
        <v>7.1999999999999998E-3</v>
      </c>
      <c r="AE51" s="82">
        <v>3.5999999999999999E-3</v>
      </c>
    </row>
    <row r="52" spans="1:31" x14ac:dyDescent="0.3">
      <c r="A52">
        <v>39</v>
      </c>
      <c r="B52" s="32" t="s">
        <v>51</v>
      </c>
      <c r="D52" s="83"/>
      <c r="E52" s="83">
        <v>3.0999999999999999E-3</v>
      </c>
      <c r="F52" s="84">
        <v>1.1000000000000001E-3</v>
      </c>
      <c r="G52" s="85">
        <v>1.1999999999999999E-3</v>
      </c>
      <c r="H52" s="84">
        <v>2.3999999999999998E-3</v>
      </c>
      <c r="I52" s="84">
        <v>1.6999999999999999E-3</v>
      </c>
      <c r="J52" s="84">
        <v>1.6000000000000001E-3</v>
      </c>
      <c r="K52" s="83">
        <v>3.4000000000000002E-3</v>
      </c>
      <c r="L52" s="84">
        <v>1.5E-3</v>
      </c>
      <c r="M52" s="85">
        <v>1.5E-3</v>
      </c>
      <c r="N52" s="66">
        <v>5.0000000000000001E-3</v>
      </c>
      <c r="O52" s="78">
        <v>1E-3</v>
      </c>
      <c r="P52" s="79">
        <v>5.0000000000000001E-3</v>
      </c>
      <c r="Q52" s="80">
        <v>1.1000000000000001E-3</v>
      </c>
      <c r="R52" s="79">
        <v>4.7999999999999996E-3</v>
      </c>
      <c r="S52" s="80">
        <v>1.1000000000000001E-3</v>
      </c>
      <c r="T52" s="81">
        <v>6.7000000000000002E-3</v>
      </c>
      <c r="U52" s="82">
        <v>1.1999999999999999E-3</v>
      </c>
      <c r="V52" s="81">
        <v>6.4999999999999997E-3</v>
      </c>
      <c r="W52" s="82">
        <v>1.2999999999999999E-3</v>
      </c>
      <c r="X52" s="81">
        <v>3.8E-3</v>
      </c>
      <c r="Y52" s="82">
        <v>1.1000000000000001E-3</v>
      </c>
      <c r="Z52" s="81">
        <v>3.8E-3</v>
      </c>
      <c r="AA52" s="82">
        <v>8.0000000000000004E-4</v>
      </c>
      <c r="AB52" s="81">
        <v>2.2000000000000001E-3</v>
      </c>
      <c r="AC52" s="82">
        <v>6.9999999999999999E-4</v>
      </c>
      <c r="AD52" s="81">
        <v>2.7000000000000001E-3</v>
      </c>
      <c r="AE52" s="82">
        <v>2.3999999999999998E-3</v>
      </c>
    </row>
    <row r="53" spans="1:31" x14ac:dyDescent="0.3">
      <c r="A53">
        <v>40</v>
      </c>
      <c r="B53" s="32" t="s">
        <v>52</v>
      </c>
      <c r="D53" s="83"/>
      <c r="E53" s="83">
        <v>4.8999999999999998E-3</v>
      </c>
      <c r="F53" s="84">
        <v>2.5000000000000001E-3</v>
      </c>
      <c r="G53" s="85">
        <v>3.2000000000000002E-3</v>
      </c>
      <c r="H53" s="84">
        <v>3.8E-3</v>
      </c>
      <c r="I53" s="84">
        <v>2.8E-3</v>
      </c>
      <c r="J53" s="84">
        <v>3.5999999999999999E-3</v>
      </c>
      <c r="K53" s="83">
        <v>3.3E-3</v>
      </c>
      <c r="L53" s="84">
        <v>2.7000000000000001E-3</v>
      </c>
      <c r="M53" s="85">
        <v>3.0999999999999999E-3</v>
      </c>
      <c r="N53" s="66">
        <v>8.199999999999999E-3</v>
      </c>
      <c r="O53" s="78">
        <v>2.3E-3</v>
      </c>
      <c r="P53" s="79">
        <v>6.6E-3</v>
      </c>
      <c r="Q53" s="80">
        <v>2.3E-3</v>
      </c>
      <c r="R53" s="79">
        <v>7.7000000000000002E-3</v>
      </c>
      <c r="S53" s="80">
        <v>2.8000000000000004E-3</v>
      </c>
      <c r="T53" s="81">
        <v>7.0000000000000001E-3</v>
      </c>
      <c r="U53" s="82">
        <v>3.3E-3</v>
      </c>
      <c r="V53" s="81">
        <v>7.1000000000000004E-3</v>
      </c>
      <c r="W53" s="82">
        <v>3.7000000000000002E-3</v>
      </c>
      <c r="X53" s="81">
        <v>7.7999999999999996E-3</v>
      </c>
      <c r="Y53" s="82">
        <v>4.1000000000000003E-3</v>
      </c>
      <c r="Z53" s="81">
        <v>8.6E-3</v>
      </c>
      <c r="AA53" s="82">
        <v>2.8999999999999998E-3</v>
      </c>
      <c r="AB53" s="81">
        <v>7.6E-3</v>
      </c>
      <c r="AC53" s="82">
        <v>2.3E-3</v>
      </c>
      <c r="AD53" s="81">
        <v>8.5000000000000006E-3</v>
      </c>
      <c r="AE53" s="82">
        <v>4.3E-3</v>
      </c>
    </row>
    <row r="54" spans="1:31" x14ac:dyDescent="0.3">
      <c r="A54">
        <v>41</v>
      </c>
      <c r="B54" s="32" t="s">
        <v>53</v>
      </c>
      <c r="D54" s="83"/>
      <c r="E54" s="83">
        <v>2.8999999999999998E-3</v>
      </c>
      <c r="F54" s="84">
        <v>1.1000000000000001E-3</v>
      </c>
      <c r="G54" s="85">
        <v>2.2000000000000001E-3</v>
      </c>
      <c r="H54" s="84">
        <v>3.8E-3</v>
      </c>
      <c r="I54" s="84">
        <v>1.8E-3</v>
      </c>
      <c r="J54" s="84">
        <v>2.8E-3</v>
      </c>
      <c r="K54" s="83">
        <v>4.0000000000000001E-3</v>
      </c>
      <c r="L54" s="84">
        <v>1.8E-3</v>
      </c>
      <c r="M54" s="85">
        <v>2.5999999999999999E-3</v>
      </c>
      <c r="N54" s="66">
        <v>5.6999999999999993E-3</v>
      </c>
      <c r="O54" s="78">
        <v>2.0999999999999999E-3</v>
      </c>
      <c r="P54" s="79">
        <v>5.6000000000000008E-3</v>
      </c>
      <c r="Q54" s="80">
        <v>2.5999999999999999E-3</v>
      </c>
      <c r="R54" s="79">
        <v>5.4000000000000003E-3</v>
      </c>
      <c r="S54" s="80">
        <v>2.7000000000000001E-3</v>
      </c>
      <c r="T54" s="81">
        <v>5.8999999999999999E-3</v>
      </c>
      <c r="U54" s="82">
        <v>3.3E-3</v>
      </c>
      <c r="V54" s="81">
        <v>5.8999999999999999E-3</v>
      </c>
      <c r="W54" s="82">
        <v>3.3999999999999998E-3</v>
      </c>
      <c r="X54" s="81">
        <v>6.1000000000000004E-3</v>
      </c>
      <c r="Y54" s="82">
        <v>3.8999999999999998E-3</v>
      </c>
      <c r="Z54" s="81">
        <v>6.6E-3</v>
      </c>
      <c r="AA54" s="82">
        <v>3.0999999999999999E-3</v>
      </c>
      <c r="AB54" s="81">
        <v>6.1000000000000004E-3</v>
      </c>
      <c r="AC54" s="82">
        <v>2.8E-3</v>
      </c>
      <c r="AD54" s="81">
        <v>6.4999999999999997E-3</v>
      </c>
      <c r="AE54" s="82">
        <v>4.0000000000000001E-3</v>
      </c>
    </row>
    <row r="55" spans="1:31" x14ac:dyDescent="0.3">
      <c r="A55">
        <v>42</v>
      </c>
      <c r="B55" s="32" t="s">
        <v>54</v>
      </c>
      <c r="D55" s="83"/>
      <c r="E55" s="83">
        <v>3.8E-3</v>
      </c>
      <c r="F55" s="84">
        <v>1.5E-3</v>
      </c>
      <c r="G55" s="85">
        <v>2.7000000000000001E-3</v>
      </c>
      <c r="H55" s="84">
        <v>4.0000000000000001E-3</v>
      </c>
      <c r="I55" s="84">
        <v>2.3E-3</v>
      </c>
      <c r="J55" s="84">
        <v>3.2000000000000002E-3</v>
      </c>
      <c r="K55" s="83">
        <v>4.0999999999999995E-3</v>
      </c>
      <c r="L55" s="84">
        <v>2.3E-3</v>
      </c>
      <c r="M55" s="85">
        <v>3.0999999999999999E-3</v>
      </c>
      <c r="N55" s="66">
        <v>6.6E-3</v>
      </c>
      <c r="O55" s="78">
        <v>2.8999999999999998E-3</v>
      </c>
      <c r="P55" s="79">
        <v>6.3E-3</v>
      </c>
      <c r="Q55" s="80">
        <v>2.8000000000000004E-3</v>
      </c>
      <c r="R55" s="79">
        <v>6.0999999999999995E-3</v>
      </c>
      <c r="S55" s="80">
        <v>2.7000000000000001E-3</v>
      </c>
      <c r="T55" s="81">
        <v>6.7999999999999996E-3</v>
      </c>
      <c r="U55" s="82">
        <v>3.7000000000000002E-3</v>
      </c>
      <c r="V55" s="81">
        <v>6.7000000000000002E-3</v>
      </c>
      <c r="W55" s="82">
        <v>4.0000000000000001E-3</v>
      </c>
      <c r="X55" s="81">
        <v>7.1999999999999998E-3</v>
      </c>
      <c r="Y55" s="82">
        <v>4.1999999999999997E-3</v>
      </c>
      <c r="Z55" s="81">
        <v>7.4999999999999997E-3</v>
      </c>
      <c r="AA55" s="82">
        <v>3.2000000000000002E-3</v>
      </c>
      <c r="AB55" s="81">
        <v>6.7000000000000002E-3</v>
      </c>
      <c r="AC55" s="82">
        <v>3.2000000000000002E-3</v>
      </c>
      <c r="AD55" s="81">
        <v>7.4000000000000003E-3</v>
      </c>
      <c r="AE55" s="82">
        <v>5.1999999999999998E-3</v>
      </c>
    </row>
    <row r="56" spans="1:31" x14ac:dyDescent="0.3">
      <c r="A56">
        <v>43</v>
      </c>
      <c r="B56" s="12" t="s">
        <v>55</v>
      </c>
      <c r="D56" s="83"/>
      <c r="E56" s="83">
        <v>2.5999999999999999E-3</v>
      </c>
      <c r="F56" s="84">
        <v>8.0000000000000004E-4</v>
      </c>
      <c r="G56" s="85">
        <v>1.4E-3</v>
      </c>
      <c r="H56" s="84">
        <v>2.8E-3</v>
      </c>
      <c r="I56" s="84">
        <v>1.6000000000000001E-3</v>
      </c>
      <c r="J56" s="84">
        <v>1.5E-3</v>
      </c>
      <c r="K56" s="83">
        <v>3.3E-3</v>
      </c>
      <c r="L56" s="84">
        <v>1.5E-3</v>
      </c>
      <c r="M56" s="85">
        <v>1.5E-3</v>
      </c>
      <c r="N56" s="66">
        <v>4.8999999999999998E-3</v>
      </c>
      <c r="O56" s="78">
        <v>1.4000000000000002E-3</v>
      </c>
      <c r="P56" s="79">
        <v>5.3E-3</v>
      </c>
      <c r="Q56" s="80">
        <v>1.1999999999999999E-3</v>
      </c>
      <c r="R56" s="79">
        <v>5.0000000000000001E-3</v>
      </c>
      <c r="S56" s="80">
        <v>1.4000000000000002E-3</v>
      </c>
      <c r="T56" s="86">
        <v>5.8999999999999999E-3</v>
      </c>
      <c r="U56" s="87">
        <v>2.3999999999999998E-3</v>
      </c>
      <c r="V56" s="86">
        <v>5.8999999999999999E-3</v>
      </c>
      <c r="W56" s="87">
        <v>2.3E-3</v>
      </c>
      <c r="X56" s="86">
        <v>6.4000000000000003E-3</v>
      </c>
      <c r="Y56" s="87">
        <v>2.3999999999999998E-3</v>
      </c>
      <c r="Z56" s="86">
        <v>6.7999999999999996E-3</v>
      </c>
      <c r="AA56" s="87">
        <v>2.2000000000000001E-3</v>
      </c>
      <c r="AB56" s="86">
        <v>6.1999999999999998E-3</v>
      </c>
      <c r="AC56" s="87">
        <v>2.3999999999999998E-3</v>
      </c>
      <c r="AD56" s="86">
        <v>6.7000000000000002E-3</v>
      </c>
      <c r="AE56" s="87">
        <v>3.5999999999999999E-3</v>
      </c>
    </row>
    <row r="57" spans="1:31" x14ac:dyDescent="0.3">
      <c r="A57">
        <v>44</v>
      </c>
      <c r="B57" s="12" t="s">
        <v>56</v>
      </c>
      <c r="D57" s="83"/>
      <c r="E57" s="83">
        <v>2E-3</v>
      </c>
      <c r="F57" s="84">
        <v>1.4E-3</v>
      </c>
      <c r="G57" s="85">
        <v>2.7000000000000001E-3</v>
      </c>
      <c r="H57" s="84">
        <v>2.0999999999999999E-3</v>
      </c>
      <c r="I57" s="84">
        <v>1.9E-3</v>
      </c>
      <c r="J57" s="84">
        <v>3.0000000000000001E-3</v>
      </c>
      <c r="K57" s="83">
        <v>1.9E-3</v>
      </c>
      <c r="L57" s="84">
        <v>1.8E-3</v>
      </c>
      <c r="M57" s="85">
        <v>2.8000000000000004E-3</v>
      </c>
      <c r="N57" s="66">
        <v>3.7000000000000002E-3</v>
      </c>
      <c r="O57" s="78">
        <v>2.5999999999999999E-3</v>
      </c>
      <c r="P57" s="79">
        <v>3.5999999999999999E-3</v>
      </c>
      <c r="Q57" s="80">
        <v>2.8999999999999998E-3</v>
      </c>
      <c r="R57" s="79">
        <v>3.4000000000000002E-3</v>
      </c>
      <c r="S57" s="80">
        <v>2.8000000000000004E-3</v>
      </c>
      <c r="T57" s="86">
        <v>3.5999999999999999E-3</v>
      </c>
      <c r="U57" s="87">
        <v>3.3999999999999998E-3</v>
      </c>
      <c r="V57" s="86">
        <v>3.7000000000000002E-3</v>
      </c>
      <c r="W57" s="87">
        <v>3.3999999999999998E-3</v>
      </c>
      <c r="X57" s="86">
        <v>4.0000000000000001E-3</v>
      </c>
      <c r="Y57" s="87">
        <v>3.7000000000000002E-3</v>
      </c>
      <c r="Z57" s="86">
        <v>4.1999999999999997E-3</v>
      </c>
      <c r="AA57" s="87">
        <v>2.8999999999999998E-3</v>
      </c>
      <c r="AB57" s="86">
        <v>3.8E-3</v>
      </c>
      <c r="AC57" s="87">
        <v>2.5000000000000001E-3</v>
      </c>
      <c r="AD57" s="86">
        <v>4.1999999999999997E-3</v>
      </c>
      <c r="AE57" s="87">
        <v>3.8999999999999998E-3</v>
      </c>
    </row>
    <row r="58" spans="1:31" x14ac:dyDescent="0.3">
      <c r="A58">
        <v>45</v>
      </c>
      <c r="B58" s="12" t="s">
        <v>57</v>
      </c>
      <c r="D58" s="83"/>
      <c r="E58" s="83">
        <v>2.7000000000000001E-3</v>
      </c>
      <c r="F58" s="84">
        <v>1.6999999999999999E-3</v>
      </c>
      <c r="G58" s="85">
        <v>3.0999999999999999E-3</v>
      </c>
      <c r="H58" s="84">
        <v>3.5000000000000001E-3</v>
      </c>
      <c r="I58" s="84">
        <v>2.5000000000000001E-3</v>
      </c>
      <c r="J58" s="84">
        <v>3.5999999999999999E-3</v>
      </c>
      <c r="K58" s="83">
        <v>3.4999999999999996E-3</v>
      </c>
      <c r="L58" s="84">
        <v>2.3999999999999998E-3</v>
      </c>
      <c r="M58" s="85">
        <v>4.4000000000000003E-3</v>
      </c>
      <c r="N58" s="66">
        <v>5.6000000000000008E-3</v>
      </c>
      <c r="O58" s="78">
        <v>4.8999999999999998E-3</v>
      </c>
      <c r="P58" s="79">
        <v>5.6000000000000008E-3</v>
      </c>
      <c r="Q58" s="80">
        <v>5.6000000000000008E-3</v>
      </c>
      <c r="R58" s="79">
        <v>5.6000000000000008E-3</v>
      </c>
      <c r="S58" s="80">
        <v>5.0000000000000001E-3</v>
      </c>
      <c r="T58" s="86">
        <v>5.3E-3</v>
      </c>
      <c r="U58" s="87">
        <v>3.5000000000000001E-3</v>
      </c>
      <c r="V58" s="86">
        <v>5.4000000000000003E-3</v>
      </c>
      <c r="W58" s="87">
        <v>3.7000000000000002E-3</v>
      </c>
      <c r="X58" s="86">
        <v>6.4000000000000003E-3</v>
      </c>
      <c r="Y58" s="87">
        <v>4.7000000000000002E-3</v>
      </c>
      <c r="Z58" s="86">
        <v>6.6E-3</v>
      </c>
      <c r="AA58" s="87">
        <v>3.8E-3</v>
      </c>
      <c r="AB58" s="86">
        <v>5.5999999999999999E-3</v>
      </c>
      <c r="AC58" s="87">
        <v>3.0999999999999999E-3</v>
      </c>
      <c r="AD58" s="86">
        <v>5.5999999999999999E-3</v>
      </c>
      <c r="AE58" s="87">
        <v>4.4999999999999997E-3</v>
      </c>
    </row>
    <row r="59" spans="1:31" x14ac:dyDescent="0.3">
      <c r="A59">
        <v>46</v>
      </c>
      <c r="B59" s="32" t="s">
        <v>58</v>
      </c>
      <c r="D59" s="83"/>
      <c r="E59" s="83">
        <v>3.3999999999999998E-3</v>
      </c>
      <c r="F59" s="84">
        <v>5.9999999999999995E-4</v>
      </c>
      <c r="G59" s="85">
        <v>1.4E-3</v>
      </c>
      <c r="H59" s="84">
        <v>3.7000000000000002E-3</v>
      </c>
      <c r="I59" s="84">
        <v>1.2999999999999999E-3</v>
      </c>
      <c r="J59" s="84">
        <v>4.4000000000000003E-3</v>
      </c>
      <c r="K59" s="83">
        <v>3.3E-3</v>
      </c>
      <c r="L59" s="84">
        <v>1.1999999999999999E-3</v>
      </c>
      <c r="M59" s="85">
        <v>4.7999999999999996E-3</v>
      </c>
      <c r="N59" s="66">
        <v>6.8000000000000005E-3</v>
      </c>
      <c r="O59" s="78">
        <v>4.0999999999999995E-3</v>
      </c>
      <c r="P59" s="79">
        <v>5.6999999999999993E-3</v>
      </c>
      <c r="Q59" s="80">
        <v>6.7000000000000002E-3</v>
      </c>
      <c r="R59" s="79">
        <v>5.1000000000000004E-3</v>
      </c>
      <c r="S59" s="80">
        <v>6.6E-3</v>
      </c>
      <c r="T59" s="81">
        <v>1.01E-2</v>
      </c>
      <c r="U59" s="82">
        <v>4.5999999999999999E-3</v>
      </c>
      <c r="V59" s="81">
        <v>9.7999999999999997E-3</v>
      </c>
      <c r="W59" s="82">
        <v>4.4000000000000003E-3</v>
      </c>
      <c r="X59" s="81">
        <v>1.11E-2</v>
      </c>
      <c r="Y59" s="82">
        <v>5.8999999999999999E-3</v>
      </c>
      <c r="Z59" s="81">
        <v>1.14E-2</v>
      </c>
      <c r="AA59" s="82">
        <v>4.7999999999999996E-3</v>
      </c>
      <c r="AB59" s="81">
        <v>1.15E-2</v>
      </c>
      <c r="AC59" s="82">
        <v>5.4999999999999997E-3</v>
      </c>
      <c r="AD59" s="81">
        <v>1.43E-2</v>
      </c>
      <c r="AE59" s="82">
        <v>8.0999999999999996E-3</v>
      </c>
    </row>
    <row r="60" spans="1:31" x14ac:dyDescent="0.3">
      <c r="A60">
        <v>47</v>
      </c>
      <c r="B60" s="32" t="s">
        <v>59</v>
      </c>
      <c r="D60" s="83"/>
      <c r="E60" s="83">
        <v>9.7000000000000003E-3</v>
      </c>
      <c r="F60" s="84">
        <v>3.3999999999999998E-3</v>
      </c>
      <c r="G60" s="85">
        <v>2.2000000000000001E-3</v>
      </c>
      <c r="H60" s="84">
        <v>8.2000000000000007E-3</v>
      </c>
      <c r="I60" s="84">
        <v>6.9999999999999999E-4</v>
      </c>
      <c r="J60" s="84">
        <v>1.6000000000000001E-3</v>
      </c>
      <c r="K60" s="83">
        <v>6.3E-3</v>
      </c>
      <c r="L60" s="84">
        <v>1.1000000000000001E-3</v>
      </c>
      <c r="M60" s="85">
        <v>1.4000000000000002E-3</v>
      </c>
      <c r="N60" s="66">
        <v>5.4000000000000003E-3</v>
      </c>
      <c r="O60" s="78">
        <v>8.0000000000000004E-4</v>
      </c>
      <c r="P60" s="79">
        <v>5.8999999999999999E-3</v>
      </c>
      <c r="Q60" s="80">
        <v>1.8E-3</v>
      </c>
      <c r="R60" s="79">
        <v>6.4000000000000003E-3</v>
      </c>
      <c r="S60" s="80">
        <v>5.0000000000000001E-4</v>
      </c>
      <c r="T60" s="81">
        <v>8.0000000000000002E-3</v>
      </c>
      <c r="U60" s="82">
        <v>6.9999999999999999E-4</v>
      </c>
      <c r="V60" s="81">
        <v>7.7999999999999996E-3</v>
      </c>
      <c r="W60" s="82">
        <v>2.7000000000000001E-3</v>
      </c>
      <c r="X60" s="81">
        <v>7.4999999999999997E-3</v>
      </c>
      <c r="Y60" s="82">
        <v>4.8999999999999998E-3</v>
      </c>
      <c r="Z60" s="81">
        <v>9.4999999999999998E-3</v>
      </c>
      <c r="AA60" s="82">
        <v>3.8999999999999998E-3</v>
      </c>
      <c r="AB60" s="81">
        <v>1.0200000000000001E-2</v>
      </c>
      <c r="AC60" s="82">
        <v>3.0999999999999999E-3</v>
      </c>
      <c r="AD60" s="81">
        <v>9.9000000000000008E-3</v>
      </c>
      <c r="AE60" s="82">
        <v>3.8E-3</v>
      </c>
    </row>
    <row r="61" spans="1:31" x14ac:dyDescent="0.3">
      <c r="A61">
        <v>48</v>
      </c>
      <c r="B61" s="12" t="s">
        <v>60</v>
      </c>
      <c r="D61" s="83"/>
      <c r="E61" s="83">
        <v>9.7000000000000003E-3</v>
      </c>
      <c r="F61" s="84">
        <v>2.2000000000000001E-3</v>
      </c>
      <c r="G61" s="85">
        <v>3.3999999999999998E-3</v>
      </c>
      <c r="H61" s="84">
        <v>1.26E-2</v>
      </c>
      <c r="I61" s="84">
        <v>2.8E-3</v>
      </c>
      <c r="J61" s="84">
        <v>5.4000000000000003E-3</v>
      </c>
      <c r="K61" s="83">
        <v>1.1299999999999999E-2</v>
      </c>
      <c r="L61" s="84">
        <v>3.8E-3</v>
      </c>
      <c r="M61" s="85">
        <v>4.7999999999999996E-3</v>
      </c>
      <c r="N61" s="66">
        <v>1.46E-2</v>
      </c>
      <c r="O61" s="78">
        <v>3.8E-3</v>
      </c>
      <c r="P61" s="79">
        <v>1.21E-2</v>
      </c>
      <c r="Q61" s="80">
        <v>3.4999999999999996E-3</v>
      </c>
      <c r="R61" s="79">
        <v>1.0800000000000001E-2</v>
      </c>
      <c r="S61" s="80">
        <v>3.4000000000000002E-3</v>
      </c>
      <c r="T61" s="86">
        <v>1.43E-2</v>
      </c>
      <c r="U61" s="87">
        <v>3.8E-3</v>
      </c>
      <c r="V61" s="86">
        <v>1.43E-2</v>
      </c>
      <c r="W61" s="87">
        <v>4.4000000000000003E-3</v>
      </c>
      <c r="X61" s="86">
        <v>1.3299999999999999E-2</v>
      </c>
      <c r="Y61" s="87">
        <v>4.7999999999999996E-3</v>
      </c>
      <c r="Z61" s="86">
        <v>1.35E-2</v>
      </c>
      <c r="AA61" s="87">
        <v>4.0000000000000001E-3</v>
      </c>
      <c r="AB61" s="86">
        <v>1.24E-2</v>
      </c>
      <c r="AC61" s="87">
        <v>4.1999999999999997E-3</v>
      </c>
      <c r="AD61" s="86">
        <v>1.3100000000000001E-2</v>
      </c>
      <c r="AE61" s="87">
        <v>5.4999999999999997E-3</v>
      </c>
    </row>
    <row r="62" spans="1:31" x14ac:dyDescent="0.3">
      <c r="A62">
        <v>49</v>
      </c>
      <c r="B62" s="32" t="s">
        <v>61</v>
      </c>
      <c r="D62" s="83"/>
      <c r="E62" s="83">
        <v>5.1000000000000004E-3</v>
      </c>
      <c r="F62" s="84">
        <v>5.9999999999999995E-4</v>
      </c>
      <c r="G62" s="85">
        <v>1.6000000000000001E-3</v>
      </c>
      <c r="H62" s="84">
        <v>5.8999999999999999E-3</v>
      </c>
      <c r="I62" s="84">
        <v>1.6000000000000001E-3</v>
      </c>
      <c r="J62" s="84">
        <v>2.0999999999999999E-3</v>
      </c>
      <c r="K62" s="83">
        <v>5.6999999999999993E-3</v>
      </c>
      <c r="L62" s="84">
        <v>1.6000000000000001E-3</v>
      </c>
      <c r="M62" s="85">
        <v>2E-3</v>
      </c>
      <c r="N62" s="66">
        <v>7.7000000000000002E-3</v>
      </c>
      <c r="O62" s="78">
        <v>1.7000000000000001E-3</v>
      </c>
      <c r="P62" s="79">
        <v>8.5000000000000006E-3</v>
      </c>
      <c r="Q62" s="80">
        <v>1.8E-3</v>
      </c>
      <c r="R62" s="79">
        <v>8.5000000000000006E-3</v>
      </c>
      <c r="S62" s="80">
        <v>2.3999999999999998E-3</v>
      </c>
      <c r="T62" s="81">
        <v>1.06E-2</v>
      </c>
      <c r="U62" s="82">
        <v>4.0000000000000001E-3</v>
      </c>
      <c r="V62" s="81">
        <v>1.01E-2</v>
      </c>
      <c r="W62" s="82">
        <v>4.4000000000000003E-3</v>
      </c>
      <c r="X62" s="81">
        <v>1.04E-2</v>
      </c>
      <c r="Y62" s="82">
        <v>5.1999999999999998E-3</v>
      </c>
      <c r="Z62" s="81">
        <v>1.17E-2</v>
      </c>
      <c r="AA62" s="82">
        <v>4.4000000000000003E-3</v>
      </c>
      <c r="AB62" s="81">
        <v>1.12E-2</v>
      </c>
      <c r="AC62" s="82">
        <v>4.3E-3</v>
      </c>
      <c r="AD62" s="81">
        <v>1.24E-2</v>
      </c>
      <c r="AE62" s="82">
        <v>6.1999999999999998E-3</v>
      </c>
    </row>
    <row r="63" spans="1:31" x14ac:dyDescent="0.3">
      <c r="A63">
        <v>50</v>
      </c>
      <c r="B63" s="32" t="s">
        <v>62</v>
      </c>
      <c r="D63" s="83"/>
      <c r="E63" s="83">
        <v>4.1999999999999997E-3</v>
      </c>
      <c r="F63" s="84">
        <v>1.1000000000000001E-3</v>
      </c>
      <c r="G63" s="85">
        <v>1.8E-3</v>
      </c>
      <c r="H63" s="84">
        <v>5.4000000000000003E-3</v>
      </c>
      <c r="I63" s="84">
        <v>2.3E-3</v>
      </c>
      <c r="J63" s="84">
        <v>2.3999999999999998E-3</v>
      </c>
      <c r="K63" s="83">
        <v>4.6999999999999993E-3</v>
      </c>
      <c r="L63" s="84">
        <v>2.2000000000000001E-3</v>
      </c>
      <c r="M63" s="85">
        <v>2.5000000000000001E-3</v>
      </c>
      <c r="N63" s="66">
        <v>6.6E-3</v>
      </c>
      <c r="O63" s="78">
        <v>3.0000000000000001E-3</v>
      </c>
      <c r="P63" s="79">
        <v>7.0999999999999995E-3</v>
      </c>
      <c r="Q63" s="80">
        <v>3.5999999999999999E-3</v>
      </c>
      <c r="R63" s="79">
        <v>6.9999999999999993E-3</v>
      </c>
      <c r="S63" s="80">
        <v>4.5000000000000005E-3</v>
      </c>
      <c r="T63" s="81">
        <v>9.5999999999999992E-3</v>
      </c>
      <c r="U63" s="82">
        <v>4.0000000000000001E-3</v>
      </c>
      <c r="V63" s="81">
        <v>1.01E-2</v>
      </c>
      <c r="W63" s="82">
        <v>4.3E-3</v>
      </c>
      <c r="X63" s="81">
        <v>1.0200000000000001E-2</v>
      </c>
      <c r="Y63" s="82">
        <v>5.0000000000000001E-3</v>
      </c>
      <c r="Z63" s="81">
        <v>1.0800000000000001E-2</v>
      </c>
      <c r="AA63" s="82">
        <v>4.7999999999999996E-3</v>
      </c>
      <c r="AB63" s="81">
        <v>1.0200000000000001E-2</v>
      </c>
      <c r="AC63" s="82">
        <v>4.5999999999999999E-3</v>
      </c>
      <c r="AD63" s="81">
        <v>1.11E-2</v>
      </c>
      <c r="AE63" s="82">
        <v>6.0000000000000001E-3</v>
      </c>
    </row>
    <row r="64" spans="1:31" x14ac:dyDescent="0.3">
      <c r="A64">
        <v>51</v>
      </c>
      <c r="B64" s="32" t="s">
        <v>63</v>
      </c>
      <c r="D64" s="83"/>
      <c r="E64" s="83">
        <v>4.1999999999999997E-3</v>
      </c>
      <c r="F64" s="84">
        <v>1E-3</v>
      </c>
      <c r="G64" s="85">
        <v>1.1999999999999999E-3</v>
      </c>
      <c r="H64" s="84">
        <v>5.1999999999999998E-3</v>
      </c>
      <c r="I64" s="84">
        <v>1.2999999999999999E-3</v>
      </c>
      <c r="J64" s="84">
        <v>1.6000000000000001E-3</v>
      </c>
      <c r="K64" s="83">
        <v>4.7999999999999996E-3</v>
      </c>
      <c r="L64" s="84">
        <v>1.6000000000000001E-3</v>
      </c>
      <c r="M64" s="85">
        <v>1.7000000000000001E-3</v>
      </c>
      <c r="N64" s="66">
        <v>6.4000000000000003E-3</v>
      </c>
      <c r="O64" s="78">
        <v>3.2000000000000002E-3</v>
      </c>
      <c r="P64" s="79">
        <v>6.1999999999999998E-3</v>
      </c>
      <c r="Q64" s="80">
        <v>6.1999999999999998E-3</v>
      </c>
      <c r="R64" s="79">
        <v>5.6999999999999993E-3</v>
      </c>
      <c r="S64" s="80">
        <v>9.1999999999999998E-3</v>
      </c>
      <c r="T64" s="81">
        <v>9.4000000000000004E-3</v>
      </c>
      <c r="U64" s="82">
        <v>5.4000000000000003E-3</v>
      </c>
      <c r="V64" s="81">
        <v>8.6E-3</v>
      </c>
      <c r="W64" s="82">
        <v>5.0000000000000001E-3</v>
      </c>
      <c r="X64" s="81">
        <v>1.03E-2</v>
      </c>
      <c r="Y64" s="82">
        <v>4.4999999999999997E-3</v>
      </c>
      <c r="Z64" s="81">
        <v>1.09E-2</v>
      </c>
      <c r="AA64" s="82">
        <v>3.8999999999999998E-3</v>
      </c>
      <c r="AB64" s="81">
        <v>9.9000000000000008E-3</v>
      </c>
      <c r="AC64" s="82">
        <v>4.1000000000000003E-3</v>
      </c>
      <c r="AD64" s="81">
        <v>1.0699999999999999E-2</v>
      </c>
      <c r="AE64" s="82">
        <v>6.1999999999999998E-3</v>
      </c>
    </row>
    <row r="65" spans="1:31" x14ac:dyDescent="0.3">
      <c r="A65">
        <v>52</v>
      </c>
      <c r="B65" s="32" t="s">
        <v>64</v>
      </c>
      <c r="D65" s="83"/>
      <c r="E65" s="83">
        <v>1.4E-3</v>
      </c>
      <c r="F65" s="84">
        <v>8.2000000000000007E-3</v>
      </c>
      <c r="G65" s="85">
        <v>4.4400000000000002E-2</v>
      </c>
      <c r="H65" s="84">
        <v>1.9E-3</v>
      </c>
      <c r="I65" s="84">
        <v>1.49E-2</v>
      </c>
      <c r="J65" s="84">
        <v>4.0500000000000001E-2</v>
      </c>
      <c r="K65" s="83">
        <v>1.7000000000000001E-3</v>
      </c>
      <c r="L65" s="84">
        <v>1.5800000000000002E-2</v>
      </c>
      <c r="M65" s="85">
        <v>4.0599999999999997E-2</v>
      </c>
      <c r="N65" s="66">
        <v>1.1399999999999999E-2</v>
      </c>
      <c r="O65" s="78">
        <v>3.9399999999999998E-2</v>
      </c>
      <c r="P65" s="79">
        <v>1.15E-2</v>
      </c>
      <c r="Q65" s="80">
        <v>4.5899999999999996E-2</v>
      </c>
      <c r="R65" s="79">
        <v>1.15E-2</v>
      </c>
      <c r="S65" s="80">
        <v>4.8499999999999995E-2</v>
      </c>
      <c r="T65" s="81">
        <v>1.5800000000000002E-2</v>
      </c>
      <c r="U65" s="82">
        <v>5.7299999999999997E-2</v>
      </c>
      <c r="V65" s="81">
        <v>1.6199999999999999E-2</v>
      </c>
      <c r="W65" s="82">
        <v>5.3199999999999997E-2</v>
      </c>
      <c r="X65" s="81">
        <v>2.0799999999999999E-2</v>
      </c>
      <c r="Y65" s="82">
        <v>5.9400000000000001E-2</v>
      </c>
      <c r="Z65" s="81">
        <v>2.4E-2</v>
      </c>
      <c r="AA65" s="82">
        <v>4.7300000000000002E-2</v>
      </c>
      <c r="AB65" s="81">
        <v>2.4199999999999999E-2</v>
      </c>
      <c r="AC65" s="82">
        <v>4.1300000000000003E-2</v>
      </c>
      <c r="AD65" s="81">
        <v>2.6800000000000001E-2</v>
      </c>
      <c r="AE65" s="82">
        <v>3.2300000000000002E-2</v>
      </c>
    </row>
    <row r="66" spans="1:31" x14ac:dyDescent="0.3">
      <c r="A66">
        <v>53</v>
      </c>
      <c r="B66" s="32" t="s">
        <v>65</v>
      </c>
      <c r="D66" s="83"/>
      <c r="E66" s="83">
        <v>8.5000000000000006E-3</v>
      </c>
      <c r="F66" s="84">
        <v>3.7000000000000002E-3</v>
      </c>
      <c r="G66" s="85">
        <v>6.0000000000000001E-3</v>
      </c>
      <c r="H66" s="84">
        <v>8.8000000000000005E-3</v>
      </c>
      <c r="I66" s="84">
        <v>6.4999999999999997E-3</v>
      </c>
      <c r="J66" s="84">
        <v>1.1900000000000001E-2</v>
      </c>
      <c r="K66" s="83">
        <v>4.7999999999999996E-3</v>
      </c>
      <c r="L66" s="84">
        <v>6.1999999999999998E-3</v>
      </c>
      <c r="M66" s="85">
        <v>1.1200000000000002E-2</v>
      </c>
      <c r="N66" s="66">
        <v>1.0200000000000001E-2</v>
      </c>
      <c r="O66" s="78">
        <v>8.3999999999999995E-3</v>
      </c>
      <c r="P66" s="79">
        <v>1.15E-2</v>
      </c>
      <c r="Q66" s="80">
        <v>1.0500000000000001E-2</v>
      </c>
      <c r="R66" s="79">
        <v>1.26E-2</v>
      </c>
      <c r="S66" s="80">
        <v>9.5999999999999992E-3</v>
      </c>
      <c r="T66" s="81">
        <v>1.35E-2</v>
      </c>
      <c r="U66" s="82">
        <v>7.3000000000000001E-3</v>
      </c>
      <c r="V66" s="81">
        <v>1.2200000000000001E-2</v>
      </c>
      <c r="W66" s="82">
        <v>8.0999999999999996E-3</v>
      </c>
      <c r="X66" s="81">
        <v>1.34E-2</v>
      </c>
      <c r="Y66" s="82">
        <v>1.06E-2</v>
      </c>
      <c r="Z66" s="81">
        <v>1.38E-2</v>
      </c>
      <c r="AA66" s="82">
        <v>9.7999999999999997E-3</v>
      </c>
      <c r="AB66" s="81">
        <v>1.2200000000000001E-2</v>
      </c>
      <c r="AC66" s="82">
        <v>8.6999999999999994E-3</v>
      </c>
      <c r="AD66" s="81">
        <v>1.29E-2</v>
      </c>
      <c r="AE66" s="82">
        <v>1.18E-2</v>
      </c>
    </row>
    <row r="67" spans="1:31" x14ac:dyDescent="0.3">
      <c r="A67">
        <v>54</v>
      </c>
      <c r="B67" s="32" t="s">
        <v>66</v>
      </c>
      <c r="D67" s="83"/>
      <c r="E67" s="83">
        <v>2.3E-3</v>
      </c>
      <c r="F67" s="84">
        <v>1.9E-3</v>
      </c>
      <c r="G67" s="85">
        <v>3.0999999999999999E-3</v>
      </c>
      <c r="H67" s="84">
        <v>3.5000000000000001E-3</v>
      </c>
      <c r="I67" s="84">
        <v>2.3999999999999998E-3</v>
      </c>
      <c r="J67" s="84">
        <v>3.5999999999999999E-3</v>
      </c>
      <c r="K67" s="83">
        <v>3.5999999999999999E-3</v>
      </c>
      <c r="L67" s="84">
        <v>2.3E-3</v>
      </c>
      <c r="M67" s="85">
        <v>3.3E-3</v>
      </c>
      <c r="N67" s="66">
        <v>5.7999999999999996E-3</v>
      </c>
      <c r="O67" s="78">
        <v>2.8999999999999998E-3</v>
      </c>
      <c r="P67" s="79">
        <v>6.3E-3</v>
      </c>
      <c r="Q67" s="80">
        <v>3.2000000000000002E-3</v>
      </c>
      <c r="R67" s="79">
        <v>6.1999999999999998E-3</v>
      </c>
      <c r="S67" s="80">
        <v>3.4999999999999996E-3</v>
      </c>
      <c r="T67" s="81">
        <v>7.3000000000000001E-3</v>
      </c>
      <c r="U67" s="82">
        <v>4.3E-3</v>
      </c>
      <c r="V67" s="81">
        <v>7.1000000000000004E-3</v>
      </c>
      <c r="W67" s="82">
        <v>4.4000000000000003E-3</v>
      </c>
      <c r="X67" s="81">
        <v>8.3999999999999995E-3</v>
      </c>
      <c r="Y67" s="82">
        <v>4.8999999999999998E-3</v>
      </c>
      <c r="Z67" s="81">
        <v>8.6999999999999994E-3</v>
      </c>
      <c r="AA67" s="82">
        <v>3.8999999999999998E-3</v>
      </c>
      <c r="AB67" s="81">
        <v>6.7999999999999996E-3</v>
      </c>
      <c r="AC67" s="82">
        <v>3.0999999999999999E-3</v>
      </c>
      <c r="AD67" s="81">
        <v>6.7999999999999996E-3</v>
      </c>
      <c r="AE67" s="82">
        <v>5.0000000000000001E-3</v>
      </c>
    </row>
    <row r="68" spans="1:31" x14ac:dyDescent="0.3">
      <c r="A68">
        <v>55</v>
      </c>
      <c r="B68" s="32" t="s">
        <v>67</v>
      </c>
      <c r="D68" s="83"/>
      <c r="E68" s="83">
        <v>6.4999999999999997E-3</v>
      </c>
      <c r="F68" s="84">
        <v>2.3E-3</v>
      </c>
      <c r="G68" s="85">
        <v>4.5999999999999999E-3</v>
      </c>
      <c r="H68" s="84">
        <v>6.8999999999999999E-3</v>
      </c>
      <c r="I68" s="84">
        <v>3.7000000000000002E-3</v>
      </c>
      <c r="J68" s="84">
        <v>5.1000000000000004E-3</v>
      </c>
      <c r="K68" s="83">
        <v>6.6E-3</v>
      </c>
      <c r="L68" s="84">
        <v>3.4999999999999996E-3</v>
      </c>
      <c r="M68" s="85">
        <v>5.1000000000000004E-3</v>
      </c>
      <c r="N68" s="66">
        <v>1.1000000000000001E-2</v>
      </c>
      <c r="O68" s="78">
        <v>4.0999999999999995E-3</v>
      </c>
      <c r="P68" s="79">
        <v>0.01</v>
      </c>
      <c r="Q68" s="80">
        <v>3.5999999999999999E-3</v>
      </c>
      <c r="R68" s="79">
        <v>9.3999999999999986E-3</v>
      </c>
      <c r="S68" s="80">
        <v>4.3E-3</v>
      </c>
      <c r="T68" s="81">
        <v>8.8999999999999999E-3</v>
      </c>
      <c r="U68" s="82">
        <v>5.4000000000000003E-3</v>
      </c>
      <c r="V68" s="81">
        <v>9.4999999999999998E-3</v>
      </c>
      <c r="W68" s="82">
        <v>5.3E-3</v>
      </c>
      <c r="X68" s="81">
        <v>9.4000000000000004E-3</v>
      </c>
      <c r="Y68" s="82">
        <v>5.4999999999999997E-3</v>
      </c>
      <c r="Z68" s="81">
        <v>9.7999999999999997E-3</v>
      </c>
      <c r="AA68" s="82">
        <v>4.7000000000000002E-3</v>
      </c>
      <c r="AB68" s="81">
        <v>8.8999999999999999E-3</v>
      </c>
      <c r="AC68" s="82">
        <v>4.4000000000000003E-3</v>
      </c>
      <c r="AD68" s="81">
        <v>9.7999999999999997E-3</v>
      </c>
      <c r="AE68" s="82">
        <v>6.3E-3</v>
      </c>
    </row>
    <row r="69" spans="1:31" x14ac:dyDescent="0.3">
      <c r="A69">
        <v>56</v>
      </c>
      <c r="B69" s="32" t="s">
        <v>68</v>
      </c>
      <c r="D69" s="83"/>
      <c r="E69" s="83">
        <v>9.1000000000000004E-3</v>
      </c>
      <c r="F69" s="84">
        <v>2.8E-3</v>
      </c>
      <c r="G69" s="85">
        <v>6.8999999999999999E-3</v>
      </c>
      <c r="H69" s="84">
        <v>1.18E-2</v>
      </c>
      <c r="I69" s="84">
        <v>5.5999999999999999E-3</v>
      </c>
      <c r="J69" s="84">
        <v>7.1999999999999998E-3</v>
      </c>
      <c r="K69" s="83">
        <v>1.38E-2</v>
      </c>
      <c r="L69" s="84">
        <v>6.1999999999999998E-3</v>
      </c>
      <c r="M69" s="85">
        <v>8.0000000000000002E-3</v>
      </c>
      <c r="N69" s="66">
        <v>2.0400000000000001E-2</v>
      </c>
      <c r="O69" s="78">
        <v>5.6000000000000008E-3</v>
      </c>
      <c r="P69" s="79">
        <v>2.0799999999999999E-2</v>
      </c>
      <c r="Q69" s="80">
        <v>4.6999999999999993E-3</v>
      </c>
      <c r="R69" s="79">
        <v>1.8200000000000001E-2</v>
      </c>
      <c r="S69" s="80">
        <v>2.2000000000000001E-3</v>
      </c>
      <c r="T69" s="81">
        <v>1.67E-2</v>
      </c>
      <c r="U69" s="82">
        <v>2.7000000000000001E-3</v>
      </c>
      <c r="V69" s="81">
        <v>1.41E-2</v>
      </c>
      <c r="W69" s="82">
        <v>3.0999999999999999E-3</v>
      </c>
      <c r="X69" s="81">
        <v>1.2E-2</v>
      </c>
      <c r="Y69" s="82">
        <v>3.8E-3</v>
      </c>
      <c r="Z69" s="81">
        <v>1.17E-2</v>
      </c>
      <c r="AA69" s="82">
        <v>3.0000000000000001E-3</v>
      </c>
      <c r="AB69" s="81">
        <v>0.01</v>
      </c>
      <c r="AC69" s="82">
        <v>2.8999999999999998E-3</v>
      </c>
      <c r="AD69" s="81">
        <v>1.04E-2</v>
      </c>
      <c r="AE69" s="82">
        <v>4.3E-3</v>
      </c>
    </row>
    <row r="70" spans="1:31" x14ac:dyDescent="0.3">
      <c r="A70">
        <v>57</v>
      </c>
      <c r="B70" s="32" t="s">
        <v>69</v>
      </c>
      <c r="D70" s="83"/>
      <c r="E70" s="83">
        <v>1.6E-2</v>
      </c>
      <c r="F70" s="84">
        <v>6.1999999999999998E-3</v>
      </c>
      <c r="G70" s="85">
        <v>1.44E-2</v>
      </c>
      <c r="H70" s="84">
        <v>1.7000000000000001E-2</v>
      </c>
      <c r="I70" s="84">
        <v>7.6E-3</v>
      </c>
      <c r="J70" s="84">
        <v>1.44E-2</v>
      </c>
      <c r="K70" s="83">
        <v>1.9599999999999999E-2</v>
      </c>
      <c r="L70" s="84">
        <v>1.2500000000000001E-2</v>
      </c>
      <c r="M70" s="85">
        <v>1.2500000000000001E-2</v>
      </c>
      <c r="N70" s="66">
        <v>3.0499999999999999E-2</v>
      </c>
      <c r="O70" s="78">
        <v>7.0999999999999995E-3</v>
      </c>
      <c r="P70" s="79">
        <v>2.7400000000000001E-2</v>
      </c>
      <c r="Q70" s="80">
        <v>3.5999999999999999E-3</v>
      </c>
      <c r="R70" s="79">
        <v>1.7899999999999999E-2</v>
      </c>
      <c r="S70" s="80">
        <v>3.4000000000000002E-3</v>
      </c>
      <c r="T70" s="81">
        <v>1.4E-2</v>
      </c>
      <c r="U70" s="82">
        <v>5.1999999999999998E-3</v>
      </c>
      <c r="V70" s="81">
        <v>1.1299999999999999E-2</v>
      </c>
      <c r="W70" s="82">
        <v>5.1000000000000004E-3</v>
      </c>
      <c r="X70" s="81">
        <v>1.12E-2</v>
      </c>
      <c r="Y70" s="82">
        <v>4.4999999999999997E-3</v>
      </c>
      <c r="Z70" s="81">
        <v>1.17E-2</v>
      </c>
      <c r="AA70" s="82">
        <v>3.0999999999999999E-3</v>
      </c>
      <c r="AB70" s="81">
        <v>1.0999999999999999E-2</v>
      </c>
      <c r="AC70" s="82">
        <v>3.5000000000000001E-3</v>
      </c>
      <c r="AD70" s="81">
        <v>1.11E-2</v>
      </c>
      <c r="AE70" s="82">
        <v>4.5999999999999999E-3</v>
      </c>
    </row>
    <row r="71" spans="1:31" x14ac:dyDescent="0.3">
      <c r="A71">
        <v>58</v>
      </c>
      <c r="B71" s="32" t="s">
        <v>70</v>
      </c>
      <c r="D71" s="83"/>
      <c r="E71" s="83">
        <v>8.9999999999999993E-3</v>
      </c>
      <c r="F71" s="84">
        <v>2.8E-3</v>
      </c>
      <c r="G71" s="85">
        <v>9.1000000000000004E-3</v>
      </c>
      <c r="H71" s="84">
        <v>1.24E-2</v>
      </c>
      <c r="I71" s="84">
        <v>5.7999999999999996E-3</v>
      </c>
      <c r="J71" s="84">
        <v>8.6E-3</v>
      </c>
      <c r="K71" s="83">
        <v>1.5800000000000002E-2</v>
      </c>
      <c r="L71" s="84">
        <v>7.1999999999999998E-3</v>
      </c>
      <c r="M71" s="85">
        <v>7.1999999999999998E-3</v>
      </c>
      <c r="N71" s="66">
        <v>2.1700000000000001E-2</v>
      </c>
      <c r="O71" s="78">
        <v>4.5000000000000005E-3</v>
      </c>
      <c r="P71" s="79">
        <v>1.77E-2</v>
      </c>
      <c r="Q71" s="80">
        <v>3.8E-3</v>
      </c>
      <c r="R71" s="79">
        <v>1.8100000000000002E-2</v>
      </c>
      <c r="S71" s="80">
        <v>5.1999999999999998E-3</v>
      </c>
      <c r="T71" s="81">
        <v>1.49E-2</v>
      </c>
      <c r="U71" s="82">
        <v>5.8999999999999999E-3</v>
      </c>
      <c r="V71" s="81">
        <v>1.41E-2</v>
      </c>
      <c r="W71" s="82">
        <v>6.6E-3</v>
      </c>
      <c r="X71" s="81">
        <v>1.3899999999999999E-2</v>
      </c>
      <c r="Y71" s="82">
        <v>6.6E-3</v>
      </c>
      <c r="Z71" s="81">
        <v>1.32E-2</v>
      </c>
      <c r="AA71" s="82">
        <v>5.4000000000000003E-3</v>
      </c>
      <c r="AB71" s="81">
        <v>1.12E-2</v>
      </c>
      <c r="AC71" s="82">
        <v>5.3E-3</v>
      </c>
      <c r="AD71" s="81">
        <v>1.2699999999999999E-2</v>
      </c>
      <c r="AE71" s="82">
        <v>6.1000000000000004E-3</v>
      </c>
    </row>
    <row r="72" spans="1:31" x14ac:dyDescent="0.3">
      <c r="A72">
        <v>59</v>
      </c>
      <c r="B72" s="32" t="s">
        <v>71</v>
      </c>
      <c r="D72" s="83"/>
      <c r="E72" s="83">
        <v>6.0000000000000001E-3</v>
      </c>
      <c r="F72" s="84">
        <v>5.9999999999999995E-4</v>
      </c>
      <c r="G72" s="85">
        <v>1E-3</v>
      </c>
      <c r="H72" s="84">
        <v>7.3000000000000001E-3</v>
      </c>
      <c r="I72" s="84">
        <v>1.8E-3</v>
      </c>
      <c r="J72" s="84">
        <v>1.6000000000000001E-3</v>
      </c>
      <c r="K72" s="83">
        <v>1.2199999999999999E-2</v>
      </c>
      <c r="L72" s="84">
        <v>3.4999999999999996E-3</v>
      </c>
      <c r="M72" s="85">
        <v>1.1000000000000001E-3</v>
      </c>
      <c r="N72" s="66">
        <v>1.54E-2</v>
      </c>
      <c r="O72" s="78">
        <v>1.5E-3</v>
      </c>
      <c r="P72" s="79">
        <v>1.2199999999999999E-2</v>
      </c>
      <c r="Q72" s="80">
        <v>2.0000000000000001E-4</v>
      </c>
      <c r="R72" s="79">
        <v>9.7999999999999997E-3</v>
      </c>
      <c r="S72" s="80">
        <v>5.9999999999999995E-4</v>
      </c>
      <c r="T72" s="81">
        <v>7.7000000000000002E-3</v>
      </c>
      <c r="U72" s="82">
        <v>3.5000000000000001E-3</v>
      </c>
      <c r="V72" s="81">
        <v>8.6999999999999994E-3</v>
      </c>
      <c r="W72" s="82">
        <v>4.5999999999999999E-3</v>
      </c>
      <c r="X72" s="81">
        <v>1.0200000000000001E-2</v>
      </c>
      <c r="Y72" s="82">
        <v>6.1000000000000004E-3</v>
      </c>
      <c r="Z72" s="81">
        <v>1.0699999999999999E-2</v>
      </c>
      <c r="AA72" s="82">
        <v>3.8999999999999998E-3</v>
      </c>
      <c r="AB72" s="81">
        <v>9.1000000000000004E-3</v>
      </c>
      <c r="AC72" s="82">
        <v>4.3E-3</v>
      </c>
      <c r="AD72" s="81">
        <v>9.9000000000000008E-3</v>
      </c>
      <c r="AE72" s="82">
        <v>8.5000000000000006E-3</v>
      </c>
    </row>
    <row r="73" spans="1:31" x14ac:dyDescent="0.3">
      <c r="A73">
        <v>60</v>
      </c>
      <c r="B73" s="32" t="s">
        <v>72</v>
      </c>
      <c r="D73" s="83"/>
      <c r="E73" s="83">
        <v>1.18E-2</v>
      </c>
      <c r="F73" s="84">
        <v>1.6000000000000001E-3</v>
      </c>
      <c r="G73" s="85">
        <v>1.03E-2</v>
      </c>
      <c r="H73" s="84">
        <v>5.4000000000000003E-3</v>
      </c>
      <c r="I73" s="84">
        <v>1.23E-2</v>
      </c>
      <c r="J73" s="84">
        <v>1.5100000000000001E-2</v>
      </c>
      <c r="K73" s="83">
        <v>1.01E-2</v>
      </c>
      <c r="L73" s="84">
        <v>1.6399999999999998E-2</v>
      </c>
      <c r="M73" s="85">
        <v>1.3100000000000001E-2</v>
      </c>
      <c r="N73" s="66">
        <v>2.2499999999999999E-2</v>
      </c>
      <c r="O73" s="78">
        <v>3.5999999999999999E-3</v>
      </c>
      <c r="P73" s="79">
        <v>2.2599999999999999E-2</v>
      </c>
      <c r="Q73" s="80">
        <v>5.6000000000000008E-3</v>
      </c>
      <c r="R73" s="79">
        <v>1.7899999999999999E-2</v>
      </c>
      <c r="S73" s="80">
        <v>3.4000000000000002E-3</v>
      </c>
      <c r="T73" s="81">
        <v>1.4E-2</v>
      </c>
      <c r="U73" s="82">
        <v>5.1999999999999998E-3</v>
      </c>
      <c r="V73" s="81">
        <v>1.1299999999999999E-2</v>
      </c>
      <c r="W73" s="82">
        <v>5.1000000000000004E-3</v>
      </c>
      <c r="X73" s="81">
        <v>1.12E-2</v>
      </c>
      <c r="Y73" s="82">
        <v>4.4999999999999997E-3</v>
      </c>
      <c r="Z73" s="81">
        <v>1.17E-2</v>
      </c>
      <c r="AA73" s="82">
        <v>3.0999999999999999E-3</v>
      </c>
      <c r="AB73" s="81">
        <v>1.0999999999999999E-2</v>
      </c>
      <c r="AC73" s="82">
        <v>3.5000000000000001E-3</v>
      </c>
      <c r="AD73" s="81">
        <v>1.11E-2</v>
      </c>
      <c r="AE73" s="82">
        <v>4.5999999999999999E-3</v>
      </c>
    </row>
    <row r="74" spans="1:31" x14ac:dyDescent="0.3">
      <c r="A74">
        <v>61</v>
      </c>
      <c r="B74" s="32" t="s">
        <v>73</v>
      </c>
      <c r="D74" s="83"/>
      <c r="E74" s="83">
        <v>0.5</v>
      </c>
      <c r="F74" s="84">
        <v>5.9999999999999995E-4</v>
      </c>
      <c r="G74" s="85">
        <v>8.9999999999999998E-4</v>
      </c>
      <c r="H74" s="84">
        <v>6.8999999999999999E-3</v>
      </c>
      <c r="I74" s="84">
        <v>1.1000000000000001E-3</v>
      </c>
      <c r="J74" s="84">
        <v>1.1000000000000001E-3</v>
      </c>
      <c r="K74" s="83">
        <v>7.3000000000000001E-3</v>
      </c>
      <c r="L74" s="84">
        <v>1E-3</v>
      </c>
      <c r="M74" s="85">
        <v>1E-3</v>
      </c>
      <c r="N74" s="66">
        <v>8.8000000000000005E-3</v>
      </c>
      <c r="O74" s="78">
        <v>8.9999999999999998E-4</v>
      </c>
      <c r="P74" s="79">
        <v>9.1999999999999998E-3</v>
      </c>
      <c r="Q74" s="80">
        <v>1E-3</v>
      </c>
      <c r="R74" s="79">
        <v>9.3999999999999986E-3</v>
      </c>
      <c r="S74" s="80">
        <v>1E-3</v>
      </c>
      <c r="T74" s="81">
        <v>1.0699999999999999E-2</v>
      </c>
      <c r="U74" s="82">
        <v>1.2999999999999999E-3</v>
      </c>
      <c r="V74" s="81">
        <v>1.04E-2</v>
      </c>
      <c r="W74" s="82">
        <v>1.6000000000000001E-3</v>
      </c>
      <c r="X74" s="81">
        <v>9.9000000000000008E-3</v>
      </c>
      <c r="Y74" s="82">
        <v>1.8E-3</v>
      </c>
      <c r="Z74" s="81">
        <v>1.0200000000000001E-2</v>
      </c>
      <c r="AA74" s="82">
        <v>1.6000000000000001E-3</v>
      </c>
      <c r="AB74" s="81">
        <v>8.3000000000000001E-3</v>
      </c>
      <c r="AC74" s="82">
        <v>1.4E-3</v>
      </c>
      <c r="AD74" s="81">
        <v>8.8000000000000005E-3</v>
      </c>
      <c r="AE74" s="82">
        <v>2E-3</v>
      </c>
    </row>
    <row r="75" spans="1:31" x14ac:dyDescent="0.3">
      <c r="A75">
        <v>62</v>
      </c>
      <c r="B75" s="32" t="s">
        <v>74</v>
      </c>
      <c r="D75" s="83"/>
      <c r="E75" s="83">
        <v>3.5000000000000001E-3</v>
      </c>
      <c r="F75" s="84">
        <v>5.0000000000000001E-4</v>
      </c>
      <c r="G75" s="85">
        <v>2.0000000000000001E-4</v>
      </c>
      <c r="H75" s="84">
        <v>4.7000000000000002E-3</v>
      </c>
      <c r="I75" s="84">
        <v>8.9999999999999998E-4</v>
      </c>
      <c r="J75" s="84">
        <v>2.0000000000000001E-4</v>
      </c>
      <c r="K75" s="83">
        <v>2E-3</v>
      </c>
      <c r="L75" s="84">
        <v>4.0000000000000002E-4</v>
      </c>
      <c r="M75" s="85">
        <v>2.0000000000000001E-4</v>
      </c>
      <c r="N75" s="66">
        <v>6.4000000000000003E-3</v>
      </c>
      <c r="O75" s="78">
        <v>2.9999999999999997E-4</v>
      </c>
      <c r="P75" s="79">
        <v>8.1000000000000013E-3</v>
      </c>
      <c r="Q75" s="80">
        <v>1E-4</v>
      </c>
      <c r="R75" s="79">
        <v>1.0200000000000001E-2</v>
      </c>
      <c r="S75" s="80">
        <v>1E-4</v>
      </c>
      <c r="T75" s="81">
        <v>1.26E-2</v>
      </c>
      <c r="U75" s="82">
        <v>1.5E-3</v>
      </c>
      <c r="V75" s="81">
        <v>1.18E-2</v>
      </c>
      <c r="W75" s="82">
        <v>1.8E-3</v>
      </c>
      <c r="X75" s="81">
        <v>1.0200000000000001E-2</v>
      </c>
      <c r="Y75" s="82">
        <v>1.6000000000000001E-3</v>
      </c>
      <c r="Z75" s="81">
        <v>1.3299999999999999E-2</v>
      </c>
      <c r="AA75" s="82">
        <v>1.1999999999999999E-3</v>
      </c>
      <c r="AB75" s="81">
        <v>1.24E-2</v>
      </c>
      <c r="AC75" s="82">
        <v>1E-3</v>
      </c>
      <c r="AD75" s="81">
        <v>1.04E-2</v>
      </c>
      <c r="AE75" s="82">
        <v>1.6000000000000001E-3</v>
      </c>
    </row>
    <row r="76" spans="1:31" x14ac:dyDescent="0.3">
      <c r="A76">
        <v>63</v>
      </c>
      <c r="B76" s="32" t="s">
        <v>75</v>
      </c>
      <c r="D76" s="83"/>
      <c r="E76" s="83">
        <v>0</v>
      </c>
      <c r="F76" s="84">
        <v>2.0000000000000001E-4</v>
      </c>
      <c r="G76" s="85">
        <v>5.0000000000000001E-4</v>
      </c>
      <c r="H76" s="84">
        <v>0</v>
      </c>
      <c r="I76" s="84">
        <v>5.0000000000000001E-4</v>
      </c>
      <c r="J76" s="84">
        <v>2.9999999999999997E-4</v>
      </c>
      <c r="K76" s="83">
        <v>0</v>
      </c>
      <c r="L76" s="84">
        <v>4.0000000000000002E-4</v>
      </c>
      <c r="M76" s="85">
        <v>2.0000000000000001E-4</v>
      </c>
      <c r="N76" s="66">
        <v>0</v>
      </c>
      <c r="O76" s="78">
        <v>1E-4</v>
      </c>
      <c r="P76" s="79">
        <v>0</v>
      </c>
      <c r="Q76" s="80">
        <v>2.9999999999999997E-4</v>
      </c>
      <c r="R76" s="79">
        <v>0</v>
      </c>
      <c r="S76" s="80">
        <v>4.0000000000000002E-4</v>
      </c>
      <c r="T76" s="81">
        <v>1.1599999999999999E-2</v>
      </c>
      <c r="U76" s="82">
        <v>1.2999999999999999E-3</v>
      </c>
      <c r="V76" s="81">
        <v>1.15E-2</v>
      </c>
      <c r="W76" s="82">
        <v>1.8E-3</v>
      </c>
      <c r="X76" s="81">
        <v>9.7000000000000003E-3</v>
      </c>
      <c r="Y76" s="82">
        <v>1.9E-3</v>
      </c>
      <c r="Z76" s="81">
        <v>1.01E-2</v>
      </c>
      <c r="AA76" s="82">
        <v>1.5E-3</v>
      </c>
      <c r="AB76" s="81">
        <v>8.3999999999999995E-3</v>
      </c>
      <c r="AC76" s="82">
        <v>1.2999999999999999E-3</v>
      </c>
      <c r="AD76" s="81">
        <v>8.8000000000000005E-3</v>
      </c>
      <c r="AE76" s="82">
        <v>1.9E-3</v>
      </c>
    </row>
    <row r="77" spans="1:31" x14ac:dyDescent="0.3">
      <c r="A77">
        <v>64</v>
      </c>
      <c r="B77" s="32" t="s">
        <v>76</v>
      </c>
      <c r="D77" s="83"/>
      <c r="E77" s="83">
        <v>4.4000000000000003E-3</v>
      </c>
      <c r="F77" s="84">
        <v>4.0000000000000002E-4</v>
      </c>
      <c r="G77" s="85">
        <v>5.9999999999999995E-4</v>
      </c>
      <c r="H77" s="84">
        <v>5.4000000000000003E-3</v>
      </c>
      <c r="I77" s="84">
        <v>1.1000000000000001E-3</v>
      </c>
      <c r="J77" s="84">
        <v>8.0000000000000004E-4</v>
      </c>
      <c r="K77" s="83">
        <v>6.1999999999999998E-3</v>
      </c>
      <c r="L77" s="84">
        <v>1E-3</v>
      </c>
      <c r="M77" s="85">
        <v>7.000000000000001E-4</v>
      </c>
      <c r="N77" s="66">
        <v>8.0000000000000002E-3</v>
      </c>
      <c r="O77" s="78">
        <v>5.9999999999999995E-4</v>
      </c>
      <c r="P77" s="79">
        <v>8.1000000000000013E-3</v>
      </c>
      <c r="Q77" s="80">
        <v>5.0000000000000001E-4</v>
      </c>
      <c r="R77" s="79">
        <v>8.199999999999999E-3</v>
      </c>
      <c r="S77" s="80">
        <v>4.0000000000000002E-4</v>
      </c>
      <c r="T77" s="81">
        <v>1.43E-2</v>
      </c>
      <c r="U77" s="82">
        <v>1.1000000000000001E-3</v>
      </c>
      <c r="V77" s="81">
        <v>1.5599999999999999E-2</v>
      </c>
      <c r="W77" s="82">
        <v>1.8E-3</v>
      </c>
      <c r="X77" s="81">
        <v>9.4999999999999998E-3</v>
      </c>
      <c r="Y77" s="82">
        <v>2.8E-3</v>
      </c>
      <c r="Z77" s="81">
        <v>9.7000000000000003E-3</v>
      </c>
      <c r="AA77" s="82">
        <v>1.8E-3</v>
      </c>
      <c r="AB77" s="81">
        <v>8.3000000000000001E-3</v>
      </c>
      <c r="AC77" s="82">
        <v>1.5E-3</v>
      </c>
      <c r="AD77" s="81">
        <v>9.7999999999999997E-3</v>
      </c>
      <c r="AE77" s="82">
        <v>2.5999999999999999E-3</v>
      </c>
    </row>
    <row r="78" spans="1:31" x14ac:dyDescent="0.3">
      <c r="A78">
        <v>65</v>
      </c>
      <c r="B78" s="32" t="s">
        <v>77</v>
      </c>
      <c r="D78" s="83"/>
      <c r="E78" s="83">
        <v>7.7000000000000002E-3</v>
      </c>
      <c r="F78" s="84">
        <v>4.0000000000000002E-4</v>
      </c>
      <c r="G78" s="85">
        <v>8.0000000000000004E-4</v>
      </c>
      <c r="H78" s="84">
        <v>5.4000000000000003E-3</v>
      </c>
      <c r="I78" s="84">
        <v>1.2999999999999999E-3</v>
      </c>
      <c r="J78" s="84">
        <v>4.0000000000000002E-4</v>
      </c>
      <c r="K78" s="83">
        <v>5.1000000000000004E-3</v>
      </c>
      <c r="L78" s="84">
        <v>1.1000000000000001E-3</v>
      </c>
      <c r="M78" s="85">
        <v>2.9999999999999997E-4</v>
      </c>
      <c r="N78" s="66">
        <v>3.7000000000000002E-3</v>
      </c>
      <c r="O78" s="78">
        <v>8.0000000000000004E-4</v>
      </c>
      <c r="P78" s="79">
        <v>2.8999999999999998E-3</v>
      </c>
      <c r="Q78" s="80">
        <v>1E-3</v>
      </c>
      <c r="R78" s="79">
        <v>3.0000000000000001E-3</v>
      </c>
      <c r="S78" s="80">
        <v>4.0000000000000002E-4</v>
      </c>
      <c r="T78" s="81">
        <v>1.11E-2</v>
      </c>
      <c r="U78" s="82">
        <v>1.4E-3</v>
      </c>
      <c r="V78" s="81">
        <v>1.0999999999999999E-2</v>
      </c>
      <c r="W78" s="82">
        <v>2.0999999999999999E-3</v>
      </c>
      <c r="X78" s="81">
        <v>9.2999999999999992E-3</v>
      </c>
      <c r="Y78" s="82">
        <v>2.3E-3</v>
      </c>
      <c r="Z78" s="81">
        <v>9.7999999999999997E-3</v>
      </c>
      <c r="AA78" s="82">
        <v>1.9E-3</v>
      </c>
      <c r="AB78" s="81">
        <v>8.2000000000000007E-3</v>
      </c>
      <c r="AC78" s="82">
        <v>1.4E-3</v>
      </c>
      <c r="AD78" s="81">
        <v>8.5000000000000006E-3</v>
      </c>
      <c r="AE78" s="82">
        <v>1.8E-3</v>
      </c>
    </row>
    <row r="79" spans="1:31" x14ac:dyDescent="0.3">
      <c r="A79">
        <v>66</v>
      </c>
      <c r="B79" s="32" t="s">
        <v>78</v>
      </c>
      <c r="D79" s="83"/>
      <c r="E79" s="83">
        <v>2.8E-3</v>
      </c>
      <c r="F79" s="84">
        <v>4.0000000000000002E-4</v>
      </c>
      <c r="G79" s="85">
        <v>5.9999999999999995E-4</v>
      </c>
      <c r="H79" s="84">
        <v>6.4000000000000003E-3</v>
      </c>
      <c r="I79" s="84">
        <v>1.4E-3</v>
      </c>
      <c r="J79" s="84">
        <v>2.3999999999999998E-3</v>
      </c>
      <c r="K79" s="83">
        <v>6.7000000000000002E-3</v>
      </c>
      <c r="L79" s="84">
        <v>1.2999999999999999E-3</v>
      </c>
      <c r="M79" s="85">
        <v>2.2000000000000001E-3</v>
      </c>
      <c r="N79" s="66">
        <v>9.1999999999999998E-3</v>
      </c>
      <c r="O79" s="78">
        <v>2.3E-3</v>
      </c>
      <c r="P79" s="79">
        <v>1.0800000000000001E-2</v>
      </c>
      <c r="Q79" s="80">
        <v>2.2000000000000001E-3</v>
      </c>
      <c r="R79" s="79">
        <v>1.6E-2</v>
      </c>
      <c r="S79" s="80">
        <v>1.5E-3</v>
      </c>
      <c r="T79" s="81">
        <v>1.4E-2</v>
      </c>
      <c r="U79" s="82">
        <v>1.1999999999999999E-3</v>
      </c>
      <c r="V79" s="81">
        <v>1.43E-2</v>
      </c>
      <c r="W79" s="82">
        <v>1.6000000000000001E-3</v>
      </c>
      <c r="X79" s="81">
        <v>8.9999999999999993E-3</v>
      </c>
      <c r="Y79" s="82">
        <v>1.9E-3</v>
      </c>
      <c r="Z79" s="81">
        <v>9.1999999999999998E-3</v>
      </c>
      <c r="AA79" s="82">
        <v>1.1000000000000001E-3</v>
      </c>
      <c r="AB79" s="81">
        <v>7.7000000000000002E-3</v>
      </c>
      <c r="AC79" s="82">
        <v>8.0000000000000004E-4</v>
      </c>
      <c r="AD79" s="81">
        <v>8.2000000000000007E-3</v>
      </c>
      <c r="AE79" s="82">
        <v>1.6999999999999999E-3</v>
      </c>
    </row>
    <row r="80" spans="1:31" x14ac:dyDescent="0.3">
      <c r="A80">
        <v>67</v>
      </c>
      <c r="B80" s="32" t="s">
        <v>79</v>
      </c>
      <c r="D80" s="83"/>
      <c r="E80" s="83">
        <v>2.1299999999999999E-2</v>
      </c>
      <c r="F80" s="84">
        <v>4.7000000000000002E-3</v>
      </c>
      <c r="G80" s="85">
        <v>1.01E-2</v>
      </c>
      <c r="H80" s="84">
        <v>1.4500000000000001E-2</v>
      </c>
      <c r="I80" s="84">
        <v>3.1600000000000003E-2</v>
      </c>
      <c r="J80" s="84">
        <v>2.24E-2</v>
      </c>
      <c r="K80" s="83">
        <v>1.49E-2</v>
      </c>
      <c r="L80" s="84">
        <v>2.69E-2</v>
      </c>
      <c r="M80" s="85">
        <v>1.34E-2</v>
      </c>
      <c r="N80" s="66">
        <v>3.3300000000000003E-2</v>
      </c>
      <c r="O80" s="78">
        <v>1.1299999999999999E-2</v>
      </c>
      <c r="P80" s="79">
        <v>3.2899999999999999E-2</v>
      </c>
      <c r="Q80" s="80">
        <v>1.1899999999999999E-2</v>
      </c>
      <c r="R80" s="79">
        <v>3.3099999999999997E-2</v>
      </c>
      <c r="S80" s="80">
        <v>1.3000000000000001E-2</v>
      </c>
      <c r="T80" s="81">
        <v>3.0200000000000001E-2</v>
      </c>
      <c r="U80" s="82">
        <v>1.52E-2</v>
      </c>
      <c r="V80" s="81">
        <v>3.4700000000000002E-2</v>
      </c>
      <c r="W80" s="82">
        <v>1.4E-2</v>
      </c>
      <c r="X80" s="81">
        <v>4.1700000000000001E-2</v>
      </c>
      <c r="Y80" s="82">
        <v>1.18E-2</v>
      </c>
      <c r="Z80" s="81">
        <v>4.19E-2</v>
      </c>
      <c r="AA80" s="82">
        <v>9.7000000000000003E-3</v>
      </c>
      <c r="AB80" s="81">
        <v>2.98E-2</v>
      </c>
      <c r="AC80" s="82">
        <v>7.7000000000000002E-3</v>
      </c>
      <c r="AD80" s="81">
        <v>2.81E-2</v>
      </c>
      <c r="AE80" s="82">
        <v>9.4000000000000004E-3</v>
      </c>
    </row>
    <row r="81" spans="1:31" x14ac:dyDescent="0.3">
      <c r="A81">
        <v>68</v>
      </c>
      <c r="B81" s="32" t="s">
        <v>80</v>
      </c>
      <c r="D81" s="83"/>
      <c r="E81" s="83">
        <v>6.6E-3</v>
      </c>
      <c r="F81" s="84">
        <v>2.9999999999999997E-4</v>
      </c>
      <c r="G81" s="85">
        <v>2.0000000000000001E-4</v>
      </c>
      <c r="H81" s="84">
        <v>6.8999999999999999E-3</v>
      </c>
      <c r="I81" s="84">
        <v>8.0000000000000004E-4</v>
      </c>
      <c r="J81" s="84">
        <v>8.9999999999999998E-4</v>
      </c>
      <c r="K81" s="83">
        <v>7.3000000000000001E-3</v>
      </c>
      <c r="L81" s="84">
        <v>5.9999999999999995E-4</v>
      </c>
      <c r="M81" s="85">
        <v>5.9999999999999995E-4</v>
      </c>
      <c r="N81" s="66">
        <v>1.01E-2</v>
      </c>
      <c r="O81" s="78">
        <v>5.9999999999999995E-4</v>
      </c>
      <c r="P81" s="79">
        <v>1.1299999999999999E-2</v>
      </c>
      <c r="Q81" s="80">
        <v>1.1999999999999999E-3</v>
      </c>
      <c r="R81" s="79">
        <v>8.3000000000000001E-3</v>
      </c>
      <c r="S81" s="80">
        <v>1.4000000000000002E-3</v>
      </c>
      <c r="T81" s="81">
        <v>8.8999999999999999E-3</v>
      </c>
      <c r="U81" s="82">
        <v>2.7000000000000001E-3</v>
      </c>
      <c r="V81" s="81">
        <v>8.6E-3</v>
      </c>
      <c r="W81" s="82">
        <v>3.0999999999999999E-3</v>
      </c>
      <c r="X81" s="81">
        <v>8.8999999999999999E-3</v>
      </c>
      <c r="Y81" s="82">
        <v>3.5000000000000001E-3</v>
      </c>
      <c r="Z81" s="81">
        <v>9.5999999999999992E-3</v>
      </c>
      <c r="AA81" s="82">
        <v>3.3E-3</v>
      </c>
      <c r="AB81" s="81">
        <v>8.8000000000000005E-3</v>
      </c>
      <c r="AC81" s="82">
        <v>2.7000000000000001E-3</v>
      </c>
      <c r="AD81" s="81">
        <v>9.7000000000000003E-3</v>
      </c>
      <c r="AE81" s="82">
        <v>3.3E-3</v>
      </c>
    </row>
    <row r="82" spans="1:31" x14ac:dyDescent="0.3">
      <c r="A82">
        <v>69</v>
      </c>
      <c r="B82" s="32" t="s">
        <v>81</v>
      </c>
      <c r="D82" s="83"/>
      <c r="E82" s="83">
        <v>1.6000000000000001E-3</v>
      </c>
      <c r="F82" s="84">
        <v>8.9999999999999998E-4</v>
      </c>
      <c r="G82" s="85">
        <v>1.5E-3</v>
      </c>
      <c r="H82" s="84">
        <v>3.5999999999999999E-3</v>
      </c>
      <c r="I82" s="84">
        <v>2.0999999999999999E-3</v>
      </c>
      <c r="J82" s="84">
        <v>2.7000000000000001E-3</v>
      </c>
      <c r="K82" s="83">
        <v>2.7000000000000001E-3</v>
      </c>
      <c r="L82" s="84">
        <v>2E-3</v>
      </c>
      <c r="M82" s="85">
        <v>2.7000000000000001E-3</v>
      </c>
      <c r="N82" s="66">
        <v>5.3E-3</v>
      </c>
      <c r="O82" s="78">
        <v>2.5999999999999999E-3</v>
      </c>
      <c r="P82" s="79">
        <v>6.8999999999999999E-3</v>
      </c>
      <c r="Q82" s="80">
        <v>3.0000000000000001E-3</v>
      </c>
      <c r="R82" s="79">
        <v>7.4999999999999997E-3</v>
      </c>
      <c r="S82" s="80">
        <v>3.0000000000000001E-3</v>
      </c>
      <c r="T82" s="81">
        <v>8.0999999999999996E-3</v>
      </c>
      <c r="U82" s="82">
        <v>3.5999999999999999E-3</v>
      </c>
      <c r="V82" s="81">
        <v>6.3E-3</v>
      </c>
      <c r="W82" s="82">
        <v>3.5999999999999999E-3</v>
      </c>
      <c r="X82" s="81">
        <v>6.8999999999999999E-3</v>
      </c>
      <c r="Y82" s="82">
        <v>4.3E-3</v>
      </c>
      <c r="Z82" s="81">
        <v>7.4999999999999997E-3</v>
      </c>
      <c r="AA82" s="82">
        <v>3.8999999999999998E-3</v>
      </c>
      <c r="AB82" s="81">
        <v>7.1000000000000004E-3</v>
      </c>
      <c r="AC82" s="82">
        <v>3.7000000000000002E-3</v>
      </c>
      <c r="AD82" s="81">
        <v>7.4000000000000003E-3</v>
      </c>
      <c r="AE82" s="82">
        <v>5.8999999999999999E-3</v>
      </c>
    </row>
    <row r="84" spans="1:31" x14ac:dyDescent="0.3">
      <c r="B84" s="88" t="s">
        <v>82</v>
      </c>
      <c r="E84" s="33">
        <f t="shared" ref="E84:M84" si="4">SUM(E16:E83)</f>
        <v>0.90769999999999995</v>
      </c>
      <c r="F84" s="89">
        <f t="shared" si="4"/>
        <v>0.13060000000000002</v>
      </c>
      <c r="G84" s="90">
        <f t="shared" si="4"/>
        <v>0.28190000000000004</v>
      </c>
      <c r="H84" s="89">
        <f t="shared" si="4"/>
        <v>0.41060000000000002</v>
      </c>
      <c r="I84" s="89">
        <f t="shared" si="4"/>
        <v>0.22669999999999998</v>
      </c>
      <c r="J84" s="89">
        <f t="shared" si="4"/>
        <v>0.34229999999999999</v>
      </c>
      <c r="K84" s="33">
        <f t="shared" si="4"/>
        <v>0.4071999999999999</v>
      </c>
      <c r="L84" s="89">
        <f t="shared" si="4"/>
        <v>0.24040000000000006</v>
      </c>
      <c r="M84" s="90">
        <f t="shared" si="4"/>
        <v>0.33359999999999995</v>
      </c>
      <c r="N84" s="33">
        <f t="shared" ref="N84:T84" si="5">SUM(N16:N83)</f>
        <v>0.64129999999999987</v>
      </c>
      <c r="O84" s="90">
        <f t="shared" si="5"/>
        <v>0.29139999999999994</v>
      </c>
      <c r="P84" s="33">
        <f t="shared" si="5"/>
        <v>0.63689999999999991</v>
      </c>
      <c r="Q84" s="90">
        <f t="shared" si="5"/>
        <v>0.32469999999999993</v>
      </c>
      <c r="R84" s="33">
        <f t="shared" si="5"/>
        <v>0.60799999999999987</v>
      </c>
      <c r="S84" s="90">
        <f t="shared" si="5"/>
        <v>0.32640000000000008</v>
      </c>
      <c r="T84" s="33">
        <f t="shared" si="5"/>
        <v>0.66710000000000003</v>
      </c>
      <c r="U84" s="90">
        <f>SUM(U16:U83)</f>
        <v>0.33360000000000001</v>
      </c>
      <c r="V84" s="33">
        <f>SUM(V16:V83)</f>
        <v>0.67149999999999976</v>
      </c>
      <c r="W84" s="90">
        <f>SUM(W16:W83)</f>
        <v>0.34889999999999999</v>
      </c>
      <c r="X84" s="33">
        <f>SUM(X16:X83)</f>
        <v>0.68140000000000001</v>
      </c>
      <c r="Y84" s="90">
        <f t="shared" ref="Y84:AE84" si="6">SUM(Y16:Y83)</f>
        <v>0.39180000000000015</v>
      </c>
      <c r="Z84" s="33">
        <f t="shared" si="6"/>
        <v>0.73300000000000043</v>
      </c>
      <c r="AA84" s="90">
        <f t="shared" si="6"/>
        <v>0.32569999999999999</v>
      </c>
      <c r="AB84" s="33">
        <f t="shared" si="6"/>
        <v>0.65039999999999987</v>
      </c>
      <c r="AC84" s="90">
        <f t="shared" si="6"/>
        <v>0.28950000000000009</v>
      </c>
      <c r="AD84" s="33">
        <f t="shared" si="6"/>
        <v>0.68670000000000009</v>
      </c>
      <c r="AE84" s="90">
        <f t="shared" si="6"/>
        <v>0.38679999999999998</v>
      </c>
    </row>
    <row r="85" spans="1:31" x14ac:dyDescent="0.3">
      <c r="E85" s="33">
        <f>E84+F84+G84</f>
        <v>1.3202</v>
      </c>
      <c r="H85" s="89">
        <f>H84+I84+J84</f>
        <v>0.97960000000000003</v>
      </c>
      <c r="K85" s="33">
        <f>K84+L84+M84</f>
        <v>0.98119999999999985</v>
      </c>
      <c r="N85" s="33">
        <f>N84+O84</f>
        <v>0.93269999999999986</v>
      </c>
      <c r="P85" s="33">
        <f>P84+Q84</f>
        <v>0.96159999999999979</v>
      </c>
      <c r="R85" s="33">
        <f>R84+S84</f>
        <v>0.9343999999999999</v>
      </c>
      <c r="T85" s="33">
        <f>T84+U84</f>
        <v>1.0007000000000001</v>
      </c>
      <c r="V85" s="33">
        <f>V84+W84</f>
        <v>1.0203999999999998</v>
      </c>
      <c r="X85" s="33">
        <f>X84+Y84</f>
        <v>1.0732000000000002</v>
      </c>
      <c r="Z85" s="33">
        <f>Z84+AA84</f>
        <v>1.0587000000000004</v>
      </c>
      <c r="AB85" s="33">
        <f>AB84+AC84</f>
        <v>0.93989999999999996</v>
      </c>
      <c r="AD85" s="33">
        <f>AD84+AE84</f>
        <v>1.0735000000000001</v>
      </c>
    </row>
    <row r="87" spans="1:31" x14ac:dyDescent="0.3">
      <c r="B87" s="91" t="s">
        <v>83</v>
      </c>
      <c r="E87" s="33">
        <f>AVERAGE(E16:E82)</f>
        <v>1.354776119402985E-2</v>
      </c>
      <c r="F87" s="89">
        <f t="shared" ref="F87:AE87" si="7">AVERAGE(F16:F82)</f>
        <v>1.9492537313432839E-3</v>
      </c>
      <c r="G87" s="90">
        <f t="shared" si="7"/>
        <v>4.2074626865671646E-3</v>
      </c>
      <c r="H87" s="33">
        <f t="shared" si="7"/>
        <v>6.1283582089552242E-3</v>
      </c>
      <c r="I87" s="89">
        <f t="shared" si="7"/>
        <v>3.3835820895522385E-3</v>
      </c>
      <c r="J87" s="90">
        <f t="shared" si="7"/>
        <v>5.1089552238805973E-3</v>
      </c>
      <c r="K87" s="33">
        <f t="shared" si="7"/>
        <v>6.0776119402985058E-3</v>
      </c>
      <c r="L87" s="89">
        <f t="shared" si="7"/>
        <v>3.5880597014925383E-3</v>
      </c>
      <c r="M87" s="90">
        <f t="shared" si="7"/>
        <v>4.9791044776119394E-3</v>
      </c>
      <c r="N87" s="33">
        <f t="shared" si="7"/>
        <v>9.5716417910447736E-3</v>
      </c>
      <c r="O87" s="90">
        <f t="shared" si="7"/>
        <v>4.3492537313432828E-3</v>
      </c>
      <c r="P87" s="33">
        <f t="shared" si="7"/>
        <v>9.5059701492537299E-3</v>
      </c>
      <c r="Q87" s="90">
        <f t="shared" si="7"/>
        <v>4.8462686567164173E-3</v>
      </c>
      <c r="R87" s="33">
        <f t="shared" si="7"/>
        <v>9.0746268656716391E-3</v>
      </c>
      <c r="S87" s="90">
        <f t="shared" si="7"/>
        <v>4.8716417910447769E-3</v>
      </c>
      <c r="T87" s="33">
        <f t="shared" si="7"/>
        <v>9.9567164179104484E-3</v>
      </c>
      <c r="U87" s="90">
        <f t="shared" si="7"/>
        <v>4.9791044776119403E-3</v>
      </c>
      <c r="V87" s="33">
        <f t="shared" si="7"/>
        <v>1.0022388059701489E-2</v>
      </c>
      <c r="W87" s="90">
        <f t="shared" si="7"/>
        <v>5.2074626865671637E-3</v>
      </c>
      <c r="X87" s="33">
        <f t="shared" si="7"/>
        <v>1.0170149253731343E-2</v>
      </c>
      <c r="Y87" s="90">
        <f t="shared" si="7"/>
        <v>5.8477611940298529E-3</v>
      </c>
      <c r="Z87" s="33">
        <f t="shared" si="7"/>
        <v>1.0940298507462693E-2</v>
      </c>
      <c r="AA87" s="90">
        <f t="shared" si="7"/>
        <v>4.8611940298507461E-3</v>
      </c>
      <c r="AB87" s="33">
        <f t="shared" si="7"/>
        <v>9.7074626865671625E-3</v>
      </c>
      <c r="AC87" s="90">
        <f t="shared" si="7"/>
        <v>4.3208955223880607E-3</v>
      </c>
      <c r="AD87" s="33">
        <f t="shared" si="7"/>
        <v>1.0249253731343284E-2</v>
      </c>
      <c r="AE87" s="90">
        <f t="shared" si="7"/>
        <v>5.7731343283582088E-3</v>
      </c>
    </row>
    <row r="88" spans="1:31" x14ac:dyDescent="0.3">
      <c r="H88" s="1"/>
      <c r="J8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Whk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van Aarle</dc:creator>
  <cp:lastModifiedBy>Pieter van Aarle</cp:lastModifiedBy>
  <dcterms:created xsi:type="dcterms:W3CDTF">2024-07-22T13:43:04Z</dcterms:created>
  <dcterms:modified xsi:type="dcterms:W3CDTF">2024-07-22T13:46:54Z</dcterms:modified>
</cp:coreProperties>
</file>